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90" yWindow="140" windowWidth="12300" windowHeight="6830" tabRatio="778"/>
  </bookViews>
  <sheets>
    <sheet name="שער" sheetId="7" r:id="rId1"/>
    <sheet name="עלות הקמה ומוצרים שוב" sheetId="18" r:id="rId2"/>
    <sheet name="סימולציה לרכש עתידי" sheetId="6" r:id="rId3"/>
    <sheet name="קורסים " sheetId="16" r:id="rId4"/>
    <sheet name="שירותים נוספים" sheetId="22" r:id="rId5"/>
    <sheet name="ריכוז עלויות כולל" sheetId="11" r:id="rId6"/>
    <sheet name="Sheet1" sheetId="23" r:id="rId7"/>
  </sheets>
  <definedNames>
    <definedName name="CustomerName">שער!$C$1</definedName>
    <definedName name="OLE_LINK1" localSheetId="1">'עלות הקמה ומוצרים שוב'!$K$24</definedName>
    <definedName name="_xlnm.Print_Area" localSheetId="1">'עלות הקמה ומוצרים שוב'!$A$1:$M$24</definedName>
    <definedName name="ProjectName">שער!$C$2</definedName>
    <definedName name="שער_דולר">שער!$D$12</definedName>
  </definedNames>
  <calcPr calcId="145621"/>
</workbook>
</file>

<file path=xl/calcChain.xml><?xml version="1.0" encoding="utf-8"?>
<calcChain xmlns="http://schemas.openxmlformats.org/spreadsheetml/2006/main">
  <c r="F6" i="6" l="1"/>
  <c r="F5" i="6"/>
  <c r="G10" i="11" l="1"/>
  <c r="D10" i="11"/>
  <c r="E5" i="11" l="1"/>
  <c r="G5" i="11" s="1"/>
  <c r="A1" i="18" l="1"/>
  <c r="J20" i="18" l="1"/>
  <c r="M22" i="18"/>
  <c r="J22" i="18"/>
  <c r="M21" i="18"/>
  <c r="J21" i="18"/>
  <c r="E4" i="6" l="1"/>
  <c r="J7" i="18"/>
  <c r="M7" i="18" s="1"/>
  <c r="G5" i="16"/>
  <c r="G6" i="16"/>
  <c r="G7" i="16"/>
  <c r="G4" i="16"/>
  <c r="J5" i="6" l="1"/>
  <c r="K5" i="6" s="1"/>
  <c r="J6" i="6"/>
  <c r="K6" i="6" s="1"/>
  <c r="J7" i="6"/>
  <c r="K7" i="6" s="1"/>
  <c r="J8" i="6"/>
  <c r="K8" i="6" s="1"/>
  <c r="J9" i="6"/>
  <c r="K9" i="6" s="1"/>
  <c r="J19" i="18"/>
  <c r="M19" i="18"/>
  <c r="J18" i="18" l="1"/>
  <c r="M18" i="18" s="1"/>
  <c r="J17" i="18" l="1"/>
  <c r="M17" i="18" s="1"/>
  <c r="J12" i="18"/>
  <c r="J11" i="18"/>
  <c r="M9" i="18"/>
  <c r="M10" i="18"/>
  <c r="M11" i="18"/>
  <c r="M12" i="18"/>
  <c r="J9" i="18"/>
  <c r="J10" i="18"/>
  <c r="J6" i="18" l="1"/>
  <c r="J5" i="18"/>
  <c r="M8" i="6" l="1"/>
  <c r="M6" i="18"/>
  <c r="F4" i="6" l="1"/>
  <c r="A21" i="6" l="1"/>
  <c r="J4" i="6" l="1"/>
  <c r="J14" i="18" l="1"/>
  <c r="M14" i="18" l="1"/>
  <c r="M13" i="18"/>
  <c r="J8" i="18"/>
  <c r="J13" i="18"/>
  <c r="G8" i="16" l="1"/>
  <c r="M8" i="18" l="1"/>
  <c r="M5" i="18"/>
  <c r="K4" i="6" l="1"/>
  <c r="M7" i="6" l="1"/>
  <c r="E6" i="22"/>
  <c r="E5" i="22"/>
  <c r="M6" i="6"/>
  <c r="M5" i="6"/>
  <c r="M9" i="6"/>
  <c r="C10" i="7"/>
  <c r="C9" i="7"/>
  <c r="E8" i="22"/>
  <c r="E7" i="22"/>
  <c r="E4" i="22"/>
  <c r="C6" i="7"/>
  <c r="D4" i="11"/>
  <c r="N20" i="18"/>
  <c r="E8" i="11" s="1"/>
  <c r="G8" i="11" s="1"/>
  <c r="K20" i="18"/>
  <c r="M4" i="6"/>
  <c r="E9" i="22" l="1"/>
  <c r="E12" i="11" s="1"/>
  <c r="G12" i="11" s="1"/>
  <c r="M10" i="6"/>
  <c r="D11" i="11" s="1"/>
  <c r="G11" i="11" s="1"/>
  <c r="K10" i="6"/>
  <c r="D9" i="11" s="1"/>
  <c r="G9" i="11" s="1"/>
  <c r="M20" i="18"/>
  <c r="E4" i="11"/>
  <c r="G4" i="11" s="1"/>
  <c r="G6" i="11" s="1"/>
  <c r="G7" i="11" s="1"/>
  <c r="G13" i="11" l="1"/>
  <c r="G14" i="11" s="1"/>
  <c r="G15" i="11" s="1"/>
</calcChain>
</file>

<file path=xl/sharedStrings.xml><?xml version="1.0" encoding="utf-8"?>
<sst xmlns="http://schemas.openxmlformats.org/spreadsheetml/2006/main" count="226" uniqueCount="208">
  <si>
    <t>#</t>
  </si>
  <si>
    <t>שירות</t>
  </si>
  <si>
    <t>סעיף מקור</t>
  </si>
  <si>
    <t>גורם מכפיל</t>
  </si>
  <si>
    <t>הנחיות למילוי טבלאות העלות</t>
  </si>
  <si>
    <t>גיליון זה מכיל ערכים מחושבים בלבד המסתמכים על נתונים מגליונות אחרים.</t>
  </si>
  <si>
    <t>סכום ($)</t>
  </si>
  <si>
    <t xml:space="preserve">סכום ₪ </t>
  </si>
  <si>
    <t>סה"כ תמורה (₪)</t>
  </si>
  <si>
    <t>פונקציה – הפתרון הנדרש המפורט במפרט הטכני.</t>
  </si>
  <si>
    <t xml:space="preserve">מק"ט – מספר קטלוגי כפי שמופיע בקטלוג היצרן </t>
  </si>
  <si>
    <t>ביאורים לטבלה</t>
  </si>
  <si>
    <t>סה"כ רכש עתידי ב-$</t>
  </si>
  <si>
    <t>המספר הקטלוגי (מק"ט)</t>
  </si>
  <si>
    <t>מחיר מחירון למק"ט</t>
  </si>
  <si>
    <t>מחיר מק"ט לאחר הנחה (נתון מחושב לפי מחיר למק"ט פחות אחוז הנחה)</t>
  </si>
  <si>
    <t>סה"כ עלות לרכש (נתון מחושב לפי מחיר מק"ט לאחר הנחה כפול כמות מק"טים)</t>
  </si>
  <si>
    <t>מחיר שנת תחזוקה (מחושב כסה"כ עלות לרכש כפול אחוז תחזוקה שנתית ממחיר רכישה)</t>
  </si>
  <si>
    <t>סוג קורס/קהל יעד – קהל היעד המיועד לקורס האמור.</t>
  </si>
  <si>
    <t>תיאור הקורס – תיאור מילולי קצר של הקורס, ימולא ע"י המציע.</t>
  </si>
  <si>
    <t>טבלה תוצאתית לפי הפירוט הבא:</t>
  </si>
  <si>
    <t>תאים כחולים</t>
  </si>
  <si>
    <t>תאים ירוקים</t>
  </si>
  <si>
    <t>יש להשלים בכל אחת מהטבלאות רק את העמודות שצבען לבן</t>
  </si>
  <si>
    <t>בטבלאות בהן ניתן להוסיף שורות יש לוודא שלא חל שיבוש בנוסחאות שבשורה ובסיכומים</t>
  </si>
  <si>
    <t>ישנן טבלאות עם ערכים מחושבים בלבד ואין מקום להשלים בהן נתונים</t>
  </si>
  <si>
    <t xml:space="preserve">יש לשים לב להוראות המנוסחות בראש כל טבלה </t>
  </si>
  <si>
    <t>לאחר השלמת כל הטבלאות יש להדפיס את כולן, לחתום עליהן ולצרפן למענה</t>
  </si>
  <si>
    <t>גיליון עלות הקמה + מוצרים</t>
  </si>
  <si>
    <t xml:space="preserve"> גיליון סימולציה לרכש עתידי</t>
  </si>
  <si>
    <t>עלות תחזוקה שנתית של מערכות יצרן - שדה מחושב לפי עלות הרכישה מוכפלת ב % תחזוקה שנתית.</t>
  </si>
  <si>
    <t>תאריך עדכון השער</t>
  </si>
  <si>
    <t>א' - פונקציה</t>
  </si>
  <si>
    <t>ב' - כמות</t>
  </si>
  <si>
    <t>ג' - שם מוצר + יצרן</t>
  </si>
  <si>
    <t>ד' - מק"ט</t>
  </si>
  <si>
    <t>א' - שם היצרן</t>
  </si>
  <si>
    <t>ב' - שם 
משפחה/ חבילה</t>
  </si>
  <si>
    <t>ג' - % הנחה מינימאלי לרכש ממחירון יצרן</t>
  </si>
  <si>
    <t>ד' - % תחזוקה שנתית ממחיר הרכישה</t>
  </si>
  <si>
    <t>ה' - הערות</t>
  </si>
  <si>
    <t>ד' - יצרן</t>
  </si>
  <si>
    <t>ה' - מק"ט</t>
  </si>
  <si>
    <t>א' - סוג קורס/קהל יעד</t>
  </si>
  <si>
    <t>ו'- מחיר מחירון למק"ט ($)</t>
  </si>
  <si>
    <t>ז - כמות מק"טים</t>
  </si>
  <si>
    <t>ט' - מחיר מק"ט לאחר הנחה ($)</t>
  </si>
  <si>
    <t>י"ב - מחיר שנת תחזוקה ($)</t>
  </si>
  <si>
    <t>ז'-</t>
  </si>
  <si>
    <t>ו'-</t>
  </si>
  <si>
    <t>ה'-</t>
  </si>
  <si>
    <t>ח'-</t>
  </si>
  <si>
    <t>ט'-</t>
  </si>
  <si>
    <t>י'-</t>
  </si>
  <si>
    <t>י"א-</t>
  </si>
  <si>
    <t>י"ב-</t>
  </si>
  <si>
    <t>א'-</t>
  </si>
  <si>
    <t>ב'-</t>
  </si>
  <si>
    <t>ג'-</t>
  </si>
  <si>
    <t>ד'-</t>
  </si>
  <si>
    <t>סה"כ עלות קורסים והטמעה</t>
  </si>
  <si>
    <t>ג' - כמות מודרכים</t>
  </si>
  <si>
    <t>י' - סה"כ עלות לרכש ($)</t>
  </si>
  <si>
    <t>תאים כתומים</t>
  </si>
  <si>
    <t>הנתונים יילקחו מתוך גיליונות במסגרת קובץ זה בש"ח</t>
  </si>
  <si>
    <t>הנתונים יילקחו מתוך גיליונות במסגרת קובץ זה ב- $ ארה"ב</t>
  </si>
  <si>
    <t>תאים סגולים</t>
  </si>
  <si>
    <t>נתוני סה"כ ב-₪ ברמת טבלה/גיליון</t>
  </si>
  <si>
    <t>עלות כוללת לצרכי השוואה תחושב ע"י נוסחאות צרובות מראש</t>
  </si>
  <si>
    <t xml:space="preserve"> </t>
  </si>
  <si>
    <t>תוכן עניינים</t>
  </si>
  <si>
    <t>הצעה כספית</t>
  </si>
  <si>
    <t>שער הדולר להמרה לצורך השוואת ההצעות</t>
  </si>
  <si>
    <t>מערכת ניהול שליטה ובקרה:</t>
  </si>
  <si>
    <t>הסבר</t>
  </si>
  <si>
    <t xml:space="preserve">השלמות </t>
  </si>
  <si>
    <t>הסבר לפונקציה הנדרשת</t>
  </si>
  <si>
    <t>קונסול התרעות מרכזי</t>
  </si>
  <si>
    <t>א' - נושא</t>
  </si>
  <si>
    <t>סוג המשרה/מקצוע/תפקיד</t>
  </si>
  <si>
    <t>כמות יחידות מוערכת</t>
  </si>
  <si>
    <t>עלות מוצעת ליחידה ב ₪ - עלות ליחידה עבור סוג המשרה</t>
  </si>
  <si>
    <t>ב' - כמות מוערכת</t>
  </si>
  <si>
    <t xml:space="preserve">ד' - סה"כ עלות מוצעת לכל הכמות ב ₪ </t>
  </si>
  <si>
    <t>שעת עבודה מפתחי תכנה</t>
  </si>
  <si>
    <t>שעת הדרכה – On The Job Training</t>
  </si>
  <si>
    <t>סה"כ עלות קורסים מקצועיים</t>
  </si>
  <si>
    <t>לגליון ריכוז עלויות כולל</t>
  </si>
  <si>
    <t>לעמוד השער</t>
  </si>
  <si>
    <t>לריכוז עלויות</t>
  </si>
  <si>
    <t>עלות אחריות ל-3 שנים לאחר הנחה($)</t>
  </si>
  <si>
    <t>עלות ב $ ארה"ב עבור רכישה של כמות המ"קטים הנדרשת (עמודה ו' )לפי מחיר מק"ט ( עמודה ה') בתוספת של 3 שנות אחריות</t>
  </si>
  <si>
    <t>פריט</t>
  </si>
  <si>
    <t>סה"כ עלות משרות ותעריפים</t>
  </si>
  <si>
    <t xml:space="preserve">יש להזין לעיל את שער הדולר היציג הידוע ביום האחרון שנקבע להגשת ההצעות </t>
  </si>
  <si>
    <t>קישור מקורות מידע לקונסול מרכזי - מערכות ניהול של תשתיות וציודים</t>
  </si>
  <si>
    <r>
      <t xml:space="preserve">קורס </t>
    </r>
    <r>
      <rPr>
        <sz val="10"/>
        <rFont val="Times New Roman"/>
        <family val="1"/>
      </rPr>
      <t xml:space="preserve"> Admin</t>
    </r>
    <r>
      <rPr>
        <sz val="10"/>
        <rFont val="David"/>
        <family val="2"/>
        <charset val="177"/>
      </rPr>
      <t xml:space="preserve"> למערכת MoM </t>
    </r>
  </si>
  <si>
    <r>
      <t xml:space="preserve">קורס </t>
    </r>
    <r>
      <rPr>
        <sz val="10"/>
        <rFont val="Times New Roman"/>
        <family val="1"/>
      </rPr>
      <t xml:space="preserve"> NOC</t>
    </r>
    <r>
      <rPr>
        <sz val="10"/>
        <rFont val="David"/>
        <family val="2"/>
        <charset val="177"/>
      </rPr>
      <t xml:space="preserve"> למערכת </t>
    </r>
    <r>
      <rPr>
        <sz val="10"/>
        <rFont val="Times New Roman"/>
        <family val="1"/>
      </rPr>
      <t>MoM</t>
    </r>
  </si>
  <si>
    <t xml:space="preserve">עלות מוצעת ליחידה ב ₪ - עלות עבור קורס </t>
  </si>
  <si>
    <t xml:space="preserve">BSM </t>
  </si>
  <si>
    <t>סה"כ הפונקציות המבוקשות למערכת שו"ב</t>
  </si>
  <si>
    <t>ב- תיאור הקורס</t>
  </si>
  <si>
    <t>כמות מפגשים - ימולא ע"י המציע</t>
  </si>
  <si>
    <t xml:space="preserve">ד- </t>
  </si>
  <si>
    <t xml:space="preserve">ה - סה"כ עלות מוצעת לקורס ב- ₪     </t>
  </si>
  <si>
    <t>ז' - עלות רכישה כוללת לכמות המבוקשת  + 3 שנות אחריות יצרן
( $ )</t>
  </si>
  <si>
    <t>שעת עבודה מומחה מוצר/ארכיטקט/מנהל פרויקט</t>
  </si>
  <si>
    <t xml:space="preserve">ג' - עלות מוצעת ליחידה ב -₪     </t>
  </si>
  <si>
    <t>מימוש 5 יישומים/תהליכים עסקיים רוחביים</t>
  </si>
  <si>
    <t>ח' - עלות יישום ואינטגרציה לכל הפונקציה בש"ח ללא מע"מ,  כולל  שנת אחריות ספק</t>
  </si>
  <si>
    <t>כמות מק"טים – מספר יחידות המק"טים הנדרשים על מנת לעמוד בדרישות הפונקציונאליות ובתאימות לעמודת כמות</t>
  </si>
  <si>
    <t>כמות – היקף הפתרון הנדרש.</t>
  </si>
  <si>
    <t>מחיר מק"ט ( $) – מחיר ליחידה למק"ט לפי $ ארה"ב. מחיר נדרש ע"י המציע בגין המק"ט לאחר הנחה.</t>
  </si>
  <si>
    <t>ה' - מחיר מק"ט לאחר הנחה(רישוי )($)</t>
  </si>
  <si>
    <t>על המחירים הנקובים יתווסף מע"מ כחוק. מלבד מע"מ המחירים יכללו את כל המרכיבים.</t>
  </si>
  <si>
    <t>עלות אחריות יצרן ל- 3 שנים ראשונות לפי $ ארה"ב בגין מק"ט לאחר הנחה</t>
  </si>
  <si>
    <t>ו' - כמות מק"טים הדרושים בגין כמות הנדרשת בעמודת כמות ב'</t>
  </si>
  <si>
    <t>עלות יישום ואינטגרציה לכל  הפונקציה ב ₪ כולל פיתוחים במידה ודרישות הלקוח אינם מוכלות במוצרים אשר המציע יציע ובנוסף  שנת אחריות ספק לפתרון.</t>
  </si>
  <si>
    <t>אחוז תחזוקה שנתית של  יצרן מוצר- שיעור תחזוקת יצרן שנתית מחושבת ממחיר רכישה בפועל.</t>
  </si>
  <si>
    <t>י"א - עלות תחזוקה שנתית של מודולים שפותחו ע"י הספק בש"ח החל מתום שנת אחריות ספק</t>
  </si>
  <si>
    <t xml:space="preserve">אחוז הנחה ממחירון יצרן – שיעור הנחה ממחירון היצרן אשר ישמש עבור רכש עתידי של מוצרים ממשפחת מוצרי השו"ב של היצרן המוצע, למען הסר ספק שיעור הנחה זו יכול גם על מוצרים עתידיים, חדשים עבור עולמות ה - AI, אוטומציה וחידושים טכנולוגיים עתידיים.
</t>
  </si>
  <si>
    <t>אחוז תחזוקה שנתית ממחיר רכישה – שיעור תחזוקת יצרן ממחיר הרכישה בפועל, שיעור זה ישמש לצורך רכש תחזוקת יצרן עבור פריטים חדשים אשר לא נכללים במסגרת פרויקט ההקמה.</t>
  </si>
  <si>
    <t>ח' - % הנחה ממחירון יצרן</t>
  </si>
  <si>
    <t xml:space="preserve"> י"א - % תחזוקה שנתית ממחיר רכישה </t>
  </si>
  <si>
    <r>
      <t xml:space="preserve">יש להשלים את אחוז ההנחה ממחירון היצרן המוצע  עבור יצרנים/משפחות אשר לא נכללו בטבלה 3.1 עבור רכש עתידי ברמת משפחה של מוצרים, וכן את שיעור התחזוקה השנתית ממחיר הרכישה. שיעור התחזוקה נועד עבור מוצרים חדשים. למען הסר ספק אין צורך לחזור על שיעורי הנחה עבור יצרנים אשר נכללים בטבלה 3.1
</t>
    </r>
    <r>
      <rPr>
        <b/>
        <sz val="10"/>
        <rFont val="Arial"/>
        <family val="2"/>
      </rPr>
      <t>הסברים מפורטים בתחתית הטב</t>
    </r>
  </si>
  <si>
    <t>סה"כ עלות רכש מוצרי שו"ב ומימושם כולל 3 שנות אחריות יצרן</t>
  </si>
  <si>
    <t>גיליון שירותים נוספים</t>
  </si>
  <si>
    <t>גיליון קורסים</t>
  </si>
  <si>
    <t xml:space="preserve">שילוב מידע ממוצר ה- APM בקונסול המרכזי ובתצוגת בריאות השירותים. </t>
  </si>
  <si>
    <t xml:space="preserve">מודול ניטור קוד </t>
  </si>
  <si>
    <t>מודול ניטור חווית משתמש אמיתית</t>
  </si>
  <si>
    <t>מודול ניטור חווית משתמש סינטטית</t>
  </si>
  <si>
    <t>רישוי עבור 40 ניטורים סינטטיים, מימוש של 20 ניטורים</t>
  </si>
  <si>
    <t>רשות המיסים</t>
  </si>
  <si>
    <t>Broadcom</t>
  </si>
  <si>
    <t>ניטור תקשורת</t>
  </si>
  <si>
    <t>ניטור אפליקטיבי ברמת קוד</t>
  </si>
  <si>
    <t>ניטור חווית משתמש אמיתית</t>
  </si>
  <si>
    <t>ניטור חווית משתמש סינטטי</t>
  </si>
  <si>
    <r>
      <t xml:space="preserve">קורס </t>
    </r>
    <r>
      <rPr>
        <sz val="10"/>
        <rFont val="Times New Roman"/>
        <family val="1"/>
      </rPr>
      <t xml:space="preserve"> Admin</t>
    </r>
    <r>
      <rPr>
        <sz val="10"/>
        <rFont val="David"/>
        <family val="2"/>
        <charset val="177"/>
      </rPr>
      <t xml:space="preserve"> למערכת ניטור תקשורת</t>
    </r>
  </si>
  <si>
    <r>
      <t xml:space="preserve">קורס </t>
    </r>
    <r>
      <rPr>
        <sz val="10"/>
        <rFont val="Times New Roman"/>
        <family val="1"/>
      </rPr>
      <t xml:space="preserve"> Admin</t>
    </r>
    <r>
      <rPr>
        <sz val="10"/>
        <rFont val="David"/>
        <family val="2"/>
        <charset val="177"/>
      </rPr>
      <t xml:space="preserve"> למערכת ניטור APM</t>
    </r>
  </si>
  <si>
    <t>מערכת ניהול וניתוב נוטיפיקציות  SNS ++, רישוי והקמה.</t>
  </si>
  <si>
    <t>תוספת של 10% לרישוי הקיים</t>
  </si>
  <si>
    <t>ב' - כמות פונקציונאלית</t>
  </si>
  <si>
    <t>קבלת התרעות מכל הסביבה והכלים, תוספת של 2 משתמשים במקביל</t>
  </si>
  <si>
    <t>שעת התקנה / הטמעה של מיישם שו"ב</t>
  </si>
  <si>
    <t xml:space="preserve">רכש רישוי ופריסה הסוכן בשרתי Windows/LINUX </t>
  </si>
  <si>
    <t xml:space="preserve">MoM - התקנה, איכלוס, התאמה, קסטומיזציה, קורלציה, אגריגציה, בניית מסכים, מבחני מסירה וקבלה, טיוב. </t>
  </si>
  <si>
    <t>12 שרתי אפליקציה</t>
  </si>
  <si>
    <t xml:space="preserve">הגדלת רישוי ב -50 יחידות </t>
  </si>
  <si>
    <t>מודול ניטור תקשורת אחוד- התקנה, איכלוס, התאמה, קסטומיזציה, קורלציה, אגריגציה, בניית מסכים, מבחני מסירה וקבלה, טיוב</t>
  </si>
  <si>
    <t>אופציה של המזמין לטובת ניהול נוטיפיציות של מערך השו"ב</t>
  </si>
  <si>
    <t>Nimsoft או מוצר ה - APM או מוצר BigData</t>
  </si>
  <si>
    <t>מערכת APM - התקנה, איכלוס, התאמה, קסטומיזציה, קורלציה, אגריגציה, בניית מסכים, מבחני מסירה וקבלה, טיוב</t>
  </si>
  <si>
    <r>
      <t xml:space="preserve">אינטגרציה, קישור מקורות המידע לקונסול מרכזי - </t>
    </r>
    <r>
      <rPr>
        <b/>
        <sz val="10"/>
        <rFont val="Arial"/>
        <family val="2"/>
      </rPr>
      <t xml:space="preserve">קישור ואינטגרציה למערכת ניטור תקשורת </t>
    </r>
  </si>
  <si>
    <t xml:space="preserve">שילוב התראות ניטור התקשורת בקונסול המרכזי. </t>
  </si>
  <si>
    <t>20 שרתי אפליקציה וירטואליים בטכנולגיות של דוט-נט ו-  ENTIRE-X כמוצר תווכה מרכזי לגישה לבסיס נתונים Adabas במחשב MF, מימוש של 5 יישומים.</t>
  </si>
  <si>
    <r>
      <t xml:space="preserve">רישוי - ניטור קוד בהיקף של </t>
    </r>
    <r>
      <rPr>
        <sz val="10"/>
        <color rgb="FFFF0000"/>
        <rFont val="Arial"/>
        <family val="2"/>
      </rPr>
      <t xml:space="preserve">20 </t>
    </r>
    <r>
      <rPr>
        <sz val="10"/>
        <rFont val="Arial"/>
        <family val="2"/>
      </rPr>
      <t xml:space="preserve">שרתי אפליקציה, ניטור סינטטי - בהיקף של </t>
    </r>
    <r>
      <rPr>
        <sz val="10"/>
        <color rgb="FFFF0000"/>
        <rFont val="Arial"/>
        <family val="2"/>
      </rPr>
      <t>40</t>
    </r>
    <r>
      <rPr>
        <sz val="10"/>
        <rFont val="Arial"/>
        <family val="2"/>
      </rPr>
      <t xml:space="preserve"> סוגי טרנזקציות, וניטור חווית משתמש אמיתית בהיקף של </t>
    </r>
    <r>
      <rPr>
        <sz val="10"/>
        <color rgb="FFFF0000"/>
        <rFont val="Arial"/>
        <family val="2"/>
      </rPr>
      <t>1,000</t>
    </r>
    <r>
      <rPr>
        <sz val="10"/>
        <rFont val="Arial"/>
        <family val="2"/>
      </rPr>
      <t xml:space="preserve"> משתמשים פנימיים בו זמנית ו- </t>
    </r>
    <r>
      <rPr>
        <sz val="10"/>
        <color rgb="FFFF0000"/>
        <rFont val="Arial"/>
        <family val="2"/>
      </rPr>
      <t>1,000</t>
    </r>
    <r>
      <rPr>
        <sz val="10"/>
        <rFont val="Arial"/>
        <family val="2"/>
      </rPr>
      <t xml:space="preserve"> משתמשים בו זמנית בשירותי אזרח ואתר אינטרנט של רשות המיסים.  פרויקט הקמה עבור </t>
    </r>
    <r>
      <rPr>
        <sz val="10"/>
        <color rgb="FFFF0000"/>
        <rFont val="Arial"/>
        <family val="2"/>
      </rPr>
      <t>10</t>
    </r>
    <r>
      <rPr>
        <sz val="10"/>
        <rFont val="Arial"/>
        <family val="2"/>
      </rPr>
      <t xml:space="preserve"> שרתי אפליקציה (כ - </t>
    </r>
    <r>
      <rPr>
        <sz val="10"/>
        <color rgb="FFFF0000"/>
        <rFont val="Arial"/>
        <family val="2"/>
      </rPr>
      <t>5</t>
    </r>
    <r>
      <rPr>
        <sz val="10"/>
        <rFont val="Arial"/>
        <family val="2"/>
      </rPr>
      <t xml:space="preserve"> יישומים), </t>
    </r>
    <r>
      <rPr>
        <sz val="10"/>
        <color rgb="FFFF0000"/>
        <rFont val="Arial"/>
        <family val="2"/>
      </rPr>
      <t xml:space="preserve">20 </t>
    </r>
    <r>
      <rPr>
        <sz val="10"/>
        <rFont val="Arial"/>
        <family val="2"/>
      </rPr>
      <t xml:space="preserve">סוגי ניטורים סינטטיים. ניטור חווית משתמש עבור שירותי האזרח  ואתר האינטרנט  של רשות המיסים, ובנוסף כיסוי של לפחות 500 משתמשים במקביל (בו זמנית)של משתמשי הקצה הפנימיים ברשות המיסים עבור לפחות </t>
    </r>
    <r>
      <rPr>
        <sz val="10"/>
        <color rgb="FFFF0000"/>
        <rFont val="Arial"/>
        <family val="2"/>
      </rPr>
      <t>50%</t>
    </r>
    <r>
      <rPr>
        <sz val="10"/>
        <rFont val="Arial"/>
        <family val="2"/>
      </rPr>
      <t xml:space="preserve"> מהיקף השימושיות שלהם.</t>
    </r>
  </si>
  <si>
    <t>מימוש בהיקף של עד 80% מהרישוי שיירכש. כיסוי של לפחות: א. אתר האינטרנט ושירותי האזרח של רשות המיסים. ב. לפחות 1,000 מהמשתמשים הפנימיים בו זמנית ולפחות 50 מהיקף השימושיות.</t>
  </si>
  <si>
    <r>
      <t xml:space="preserve">קישור מקורות מידע לקונסול מרכזי - </t>
    </r>
    <r>
      <rPr>
        <b/>
        <sz val="10"/>
        <rFont val="Arial"/>
        <family val="2"/>
      </rPr>
      <t xml:space="preserve">קישור ואינטגרציה למערכת APM </t>
    </r>
  </si>
  <si>
    <t>קבלת התראות בשיטת Forwarding של ההתראה או קבלת TRAP  ישירות מציודים ומערכות. יצירת שורת התראה בהתאם לסרגל ההתראה של ה - MoM. בין המקורות: Netapp, CTRIX, Commvault ו - 7 נוספים.</t>
  </si>
  <si>
    <t>מערכת vRealize - התקנה, איכלוס, התאמה, קסטומיזציה, קורלציה, אגריגציה, בניית מסכים, מבחני מסירה וקבלה, טיוב של המערכת תחת VMWare, שימוש ברישוי קיים אצל המזמין.</t>
  </si>
  <si>
    <t>פריסה בשרתי Windows/LINUX מתארחים</t>
  </si>
  <si>
    <t xml:space="preserve">פריסה  בשרתי ESX </t>
  </si>
  <si>
    <t>תחזוקת יצרן ואינטגרטור עבור היקף הרישוי הקיים למשך של 3 שנים</t>
  </si>
  <si>
    <t>שם המוצר + שם יצרן   המוצר המוצע על מנת לעמוד בדרישות הפונקציונאליות של הפתרון הנדרש.</t>
  </si>
  <si>
    <t>10  סוגי טרנזקציות נוספות</t>
  </si>
  <si>
    <t>SPECTRUM או PRTG או Solarwinds</t>
  </si>
  <si>
    <r>
      <t xml:space="preserve">קבלת התרעות מכל הסביבות והכלים. </t>
    </r>
    <r>
      <rPr>
        <b/>
        <sz val="10"/>
        <rFont val="Arial"/>
        <family val="2"/>
      </rPr>
      <t>16</t>
    </r>
    <r>
      <rPr>
        <sz val="10"/>
        <rFont val="Arial"/>
        <family val="2"/>
      </rPr>
      <t xml:space="preserve"> משתמשים  בו זמנית. תפיסת MoM . אינטגרציה ל - AD ומערכות הניהול המשיקות.</t>
    </r>
  </si>
  <si>
    <r>
      <t xml:space="preserve">יש להשלים פרטי המשרות והתעריפים המפורטים. הכמויות הנם אומדן בלבד. 
</t>
    </r>
    <r>
      <rPr>
        <b/>
        <sz val="10"/>
        <rFont val="Arial"/>
        <family val="2"/>
      </rPr>
      <t>הסברים מפורטים בתחתית הטבלה</t>
    </r>
  </si>
  <si>
    <t>מחיר לקורס ליחיד</t>
  </si>
  <si>
    <t>כמות מודרכים – אומדן עבור  מספר משתתפים מטעם הלקוח בקורס .</t>
  </si>
  <si>
    <t>ד- מספר מפגשים</t>
  </si>
  <si>
    <r>
      <t xml:space="preserve">קישור מקורות המידע לקונסול מרכזי - </t>
    </r>
    <r>
      <rPr>
        <b/>
        <sz val="10"/>
        <rFont val="Arial"/>
        <family val="2"/>
      </rPr>
      <t>קישור ואינטגרציה למערכת ניטור תשתיות DX IM( Nimsoft) ו- vRealize</t>
    </r>
  </si>
  <si>
    <r>
      <t xml:space="preserve">כ- </t>
    </r>
    <r>
      <rPr>
        <sz val="10"/>
        <color rgb="FFFF0000"/>
        <rFont val="Arial"/>
        <family val="2"/>
      </rPr>
      <t xml:space="preserve">360 </t>
    </r>
    <r>
      <rPr>
        <sz val="10"/>
        <rFont val="Arial"/>
        <family val="2"/>
      </rPr>
      <t xml:space="preserve">שרתי VMWare/ESX ( מתוכם 300 ב- DC המרכזי ו- 60 באתר ה - DR), כ- </t>
    </r>
    <r>
      <rPr>
        <b/>
        <sz val="10"/>
        <rFont val="Arial"/>
        <family val="2"/>
      </rPr>
      <t>1,600</t>
    </r>
    <r>
      <rPr>
        <b/>
        <sz val="10"/>
        <color rgb="FFFF0000"/>
        <rFont val="Arial"/>
        <family val="2"/>
      </rPr>
      <t xml:space="preserve"> </t>
    </r>
    <r>
      <rPr>
        <sz val="10"/>
        <rFont val="Arial"/>
        <family val="2"/>
      </rPr>
      <t xml:space="preserve">שרתי LINUX ו- Windows וירטואליים. שילוב מידע מ-  DX IM ו - vRrealize בקונסול המרכזי ובתצוגת בריאות השירותים. </t>
    </r>
  </si>
  <si>
    <t>איחוד ניטור תקשורת באמצעות מוצר אחיד. הסבות מערכות קיימות של PRTG עבור ה - WAN, ו- DX NETOps(Spectrum) עבור ה - LAN. מימוש הניטורים הקיימים במערכת הקיימות, הוספת פונקציות בהתאם לדרישות המכרז ויכולות המערכת המוצעת.</t>
  </si>
  <si>
    <t>Spectrum או PRTG או Solarwinds</t>
  </si>
  <si>
    <t>מערכת DX IM ( Nimsoft)</t>
  </si>
  <si>
    <t>ניטור תשתיות  DX-IM</t>
  </si>
  <si>
    <t xml:space="preserve">בכל מקרה שבו לא תהיה התאמה בין האחוז הנקוב לבין המחיר בטבלאות דלעיל, האחוז בטבלאות הפרטניות הוא הקובע, והסכום יחושב מחדש. בכל מקרה בו לא תהיה התאמה בין מחיר הפריט למחיר המכפלה- יקבע מחיר הפריט. </t>
  </si>
  <si>
    <t>פרויקט שדרוג והקמה של מערך השו"ב</t>
  </si>
  <si>
    <t>טבלה 2: תחזית רכש עתידי של מוצרי שו"ב</t>
  </si>
  <si>
    <t>טבלה 3 קורסים</t>
  </si>
  <si>
    <t>טבלה 3: קורסים</t>
  </si>
  <si>
    <t xml:space="preserve">טבלה 5: ריכוז עלויות כולל </t>
  </si>
  <si>
    <t xml:space="preserve">עלות חודשית - מיישם שו"ב למערכות: MoM, ניטור תשתיות, ניטור תקשורת וניטור אפליקטיבי מוצעת במשרה מלאה </t>
  </si>
  <si>
    <t>סה"כ כולל מע"מ</t>
  </si>
  <si>
    <t>סה"כ עלות כוללת  לפרויקט הקמה TKP + הדרכה/קורסים +  רכש מוצרים ותחזוקת יצרן ל- 3 שנים.</t>
  </si>
  <si>
    <t xml:space="preserve">טבלה 4 שירותים נוספים </t>
  </si>
  <si>
    <t>פריטים ותוצרים הנדרשים על מנת לעמוד בדרישת הפונקציונאליות של המפרט ואינם מופיעים במסגרת שורות לעיל של טבלה זו. למען הסר ספק חוסרים ברישוי אשר יתגלו במסגרת פרויקט ההקמה יושלמו ע"י הספק ללא תוספת עלות. הנחיה זו מתייחסת לפריטים נדרשים(מקטים) שלא הופיעו במענה המציע והן עבור חוסר בכמויות, כל עוד פרויקט ההקמה מתייחס להיקף הכמויות הנדרשות והפונקציונאליות הנדרשת במפרט זה.</t>
  </si>
  <si>
    <t xml:space="preserve">ט' - אחוז תחזוקה שנתית של יצרן מוצר ממחיר הרכישה. למימוש מתום מועד 3 שנות תחזוקת יצרן.  עמודה ה' </t>
  </si>
  <si>
    <t>י' - עלות תחזוקה שנתית ($) של מערכות היצרן לשנהמתום 3 שנות תחזוקת יצרן.</t>
  </si>
  <si>
    <t xml:space="preserve">עלות שנתית של תחזוקת המודולים אשר פותחו והותאמו ע"י הספק במסגרת פרויקט ההקמה ואינם נכללים במסגרת תחזוקת יצרן.
</t>
  </si>
  <si>
    <t>כמות מק"טים - מספר רישיונות מק"ט נדרשים לכיסוי כמות הפונקציונאלית הנדרשת.</t>
  </si>
  <si>
    <t>הגדרות, הנחיות וביאורים לטבלה</t>
  </si>
  <si>
    <t xml:space="preserve">רכש עתידי של מוצרי שו"ב </t>
  </si>
  <si>
    <r>
      <t xml:space="preserve">הטבלה שלהלן מכילה פרטי תחזית רכש עתידי </t>
    </r>
    <r>
      <rPr>
        <b/>
        <sz val="10"/>
        <rFont val="Arial"/>
        <family val="2"/>
      </rPr>
      <t>לצרכי השוואת עלויות בלבד</t>
    </r>
    <r>
      <rPr>
        <sz val="10"/>
        <rFont val="Arial"/>
        <family val="2"/>
      </rPr>
      <t xml:space="preserve">. הלקוח אינו מחוייב לרכש זה. הרכש העתידי בפועל יוכל להיות גדול או קטן מהמפורט ויבוצע לפי הצרכים והחלטת הלקוח בבוא הזמן. הסימולציה היא שנתית החל מהשנה השנייה לביצוע ההתקשרות וביצוע הרכש הראשוני ועד גמר ההתקשרות. </t>
    </r>
    <r>
      <rPr>
        <b/>
        <sz val="10"/>
        <rFont val="Arial"/>
        <family val="2"/>
      </rPr>
      <t>הסברים מפורטים בתחתית הטבלה.</t>
    </r>
  </si>
  <si>
    <t>סה"כ עלות מוצעת לכל הכמות ב ₪ ללא מע"מ</t>
  </si>
  <si>
    <t>סה"כ עלות תחזוקה ספק בגין מערכת שו"ב ממועד סיום אחריות הספק</t>
  </si>
  <si>
    <t>סה"כ עלות תחזית רכש עתידי (גידול ומוצרים חדשים)</t>
  </si>
  <si>
    <t xml:space="preserve">סה"כ עלות תחזוקת יצרן עבור רכש ראשוני </t>
  </si>
  <si>
    <t>סה"כ עלות תחזוקת יצרן עבור רכש עתידי</t>
  </si>
  <si>
    <t>סה"כ עלות שירותים מקצועיים נוספים</t>
  </si>
  <si>
    <r>
      <t xml:space="preserve">בהגדרה זו יכללו כל תכולת המערכות לפי הדרישות המכרז וההסכם המצורף
ההצעה הכספית צריכה לכלול את כל כתב הכמויות. פירוט המודולים להלן רק בא לסייע לחלוקת התכולה, אך יש להעמיס את כל עלויות הביצוע על המודולים. אי תמחור שורה או פריט כלשהם בטבלאות עלולים להביא לפסילת ההצעה כולה.
</t>
    </r>
    <r>
      <rPr>
        <b/>
        <sz val="10"/>
        <rFont val="Arial"/>
        <family val="2"/>
      </rPr>
      <t>הסברים מפורטים בתחתית הטבלה</t>
    </r>
  </si>
  <si>
    <t xml:space="preserve">  שירותים נוספים מסיום פרויקט ההקמה</t>
  </si>
  <si>
    <t>שירותים נוספים מיום סיום פרויקט ההקמה כולל מע"מ</t>
  </si>
  <si>
    <t>סה"כ כולל מע"מ, TCO להשוואת הצעות</t>
  </si>
  <si>
    <r>
      <t xml:space="preserve">יש להשלים פרטי הקורסים המפורטים.שע"מ תזמין את הקורסים שיבוצעו באתר שע"מ ובהתאם לכמות עובדי שע"מ שנדרש בעבורם קורס. המחיר בפועל יהיה על בסיס עותק קורס ליחיד. התמורה עבור הקורסים תיכלל במסגרת התשלום לאבני הדרך בפרויקט ההקמה.
</t>
    </r>
    <r>
      <rPr>
        <b/>
        <sz val="10"/>
        <rFont val="Arial"/>
        <family val="2"/>
      </rPr>
      <t>הסברים מפורטים בתחתית הטבלה</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</si>
</sst>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 #,##0.00_ ;_ * \-#,##0.00_ ;_ * &quot;-&quot;??_ ;_ @_ "/>
    <numFmt numFmtId="165" formatCode="0.0%"/>
    <numFmt numFmtId="166" formatCode="[$$-409]#,##0"/>
    <numFmt numFmtId="167" formatCode="&quot;₪&quot;\ #,##0.0"/>
    <numFmt numFmtId="168" formatCode="[$$-409]#,##0.0"/>
    <numFmt numFmtId="169" formatCode="[$-1010000]d/m/yyyy;@"/>
    <numFmt numFmtId="170" formatCode="&quot;₪&quot;\ #,##0.000"/>
    <numFmt numFmtId="171" formatCode="[$$-409]#,##0.00"/>
  </numFmts>
  <fonts count="32" x14ac:knownFonts="1">
    <font>
      <sz val="10"/>
      <name val="Arial"/>
      <charset val="177"/>
    </font>
    <font>
      <sz val="10"/>
      <name val="Arial"/>
      <family val="2"/>
    </font>
    <font>
      <sz val="8"/>
      <name val="Arial"/>
      <family val="2"/>
    </font>
    <font>
      <sz val="10"/>
      <name val="Arial"/>
      <family val="2"/>
    </font>
    <font>
      <b/>
      <sz val="10"/>
      <name val="Arial"/>
      <family val="2"/>
    </font>
    <font>
      <sz val="12"/>
      <name val="Arial"/>
      <family val="2"/>
    </font>
    <font>
      <b/>
      <sz val="11"/>
      <name val="Arial"/>
      <family val="2"/>
    </font>
    <font>
      <sz val="11"/>
      <name val="Arial"/>
      <family val="2"/>
    </font>
    <font>
      <b/>
      <sz val="12"/>
      <name val="Arial"/>
      <family val="2"/>
    </font>
    <font>
      <u/>
      <sz val="10"/>
      <color indexed="12"/>
      <name val="Arial"/>
      <family val="2"/>
    </font>
    <font>
      <b/>
      <sz val="14"/>
      <name val="Arial"/>
      <family val="2"/>
    </font>
    <font>
      <b/>
      <sz val="10"/>
      <name val="David"/>
      <family val="2"/>
      <charset val="177"/>
    </font>
    <font>
      <sz val="12"/>
      <name val="Times New Roman"/>
      <family val="1"/>
    </font>
    <font>
      <sz val="10"/>
      <color indexed="10"/>
      <name val="Arial"/>
      <family val="2"/>
    </font>
    <font>
      <b/>
      <sz val="10"/>
      <color indexed="60"/>
      <name val="Arial"/>
      <family val="2"/>
    </font>
    <font>
      <b/>
      <sz val="10"/>
      <color indexed="30"/>
      <name val="Arial"/>
      <family val="2"/>
    </font>
    <font>
      <sz val="12"/>
      <name val="David"/>
      <family val="2"/>
      <charset val="177"/>
    </font>
    <font>
      <b/>
      <sz val="16"/>
      <name val="Arial"/>
      <family val="2"/>
    </font>
    <font>
      <b/>
      <sz val="11"/>
      <color indexed="10"/>
      <name val="Arial"/>
      <family val="2"/>
    </font>
    <font>
      <b/>
      <sz val="10"/>
      <color indexed="12"/>
      <name val="Arial"/>
      <family val="2"/>
    </font>
    <font>
      <u/>
      <sz val="10"/>
      <color indexed="12"/>
      <name val="Arial"/>
      <family val="2"/>
    </font>
    <font>
      <sz val="36"/>
      <name val="Arial"/>
      <family val="2"/>
    </font>
    <font>
      <sz val="10"/>
      <name val="David"/>
      <family val="2"/>
      <charset val="177"/>
    </font>
    <font>
      <sz val="10"/>
      <name val="Times New Roman"/>
      <family val="1"/>
    </font>
    <font>
      <b/>
      <u/>
      <sz val="11"/>
      <color indexed="12"/>
      <name val="Arial"/>
      <family val="2"/>
    </font>
    <font>
      <sz val="36"/>
      <name val="Arial"/>
      <family val="2"/>
      <scheme val="minor"/>
    </font>
    <font>
      <sz val="10"/>
      <color indexed="10"/>
      <name val="Arial"/>
      <family val="2"/>
      <scheme val="minor"/>
    </font>
    <font>
      <sz val="10"/>
      <name val="Arial"/>
      <family val="2"/>
      <scheme val="minor"/>
    </font>
    <font>
      <b/>
      <sz val="11"/>
      <color indexed="10"/>
      <name val="Arial"/>
      <family val="2"/>
      <scheme val="minor"/>
    </font>
    <font>
      <b/>
      <sz val="10"/>
      <name val="Arial"/>
      <family val="2"/>
      <scheme val="minor"/>
    </font>
    <font>
      <b/>
      <sz val="10"/>
      <color rgb="FFFF0000"/>
      <name val="Arial"/>
      <family val="2"/>
    </font>
    <font>
      <sz val="10"/>
      <color rgb="FFFF0000"/>
      <name val="Arial"/>
      <family val="2"/>
    </font>
  </fonts>
  <fills count="23">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66FF33"/>
        <bgColor indexed="64"/>
      </patternFill>
    </fill>
    <fill>
      <patternFill patternType="solid">
        <fgColor rgb="FFFFFF99"/>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FFFCC"/>
        <bgColor indexed="64"/>
      </patternFill>
    </fill>
    <fill>
      <patternFill patternType="solid">
        <fgColor theme="0" tint="-0.34998626667073579"/>
        <bgColor indexed="64"/>
      </patternFill>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bottom/>
      <diagonal/>
    </border>
    <border>
      <left style="double">
        <color indexed="64"/>
      </left>
      <right/>
      <top style="thin">
        <color indexed="64"/>
      </top>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cellStyleXfs>
  <cellXfs count="293">
    <xf numFmtId="0" fontId="0" fillId="0" borderId="0" xfId="0"/>
    <xf numFmtId="0" fontId="3" fillId="0" borderId="0" xfId="0" applyFont="1"/>
    <xf numFmtId="0" fontId="0" fillId="0" borderId="0" xfId="0" applyProtection="1"/>
    <xf numFmtId="0" fontId="7" fillId="0" borderId="0" xfId="0" applyFont="1" applyProtection="1"/>
    <xf numFmtId="165" fontId="3" fillId="0" borderId="1" xfId="0" applyNumberFormat="1" applyFont="1" applyBorder="1" applyAlignment="1" applyProtection="1">
      <alignment horizontal="center" vertical="center" readingOrder="2"/>
      <protection locked="0"/>
    </xf>
    <xf numFmtId="0" fontId="3" fillId="0" borderId="1" xfId="0" applyFont="1" applyBorder="1" applyAlignment="1" applyProtection="1">
      <alignment horizontal="right" vertical="top" wrapText="1" readingOrder="2"/>
      <protection locked="0"/>
    </xf>
    <xf numFmtId="0" fontId="3" fillId="0" borderId="0" xfId="0" applyFont="1" applyProtection="1"/>
    <xf numFmtId="0" fontId="4" fillId="0" borderId="0" xfId="0" applyFont="1" applyAlignment="1">
      <alignment horizontal="center" vertical="center"/>
    </xf>
    <xf numFmtId="0" fontId="4" fillId="0" borderId="0" xfId="0" applyFont="1" applyProtection="1"/>
    <xf numFmtId="0" fontId="3" fillId="0" borderId="1" xfId="0" applyFont="1" applyFill="1" applyBorder="1" applyAlignment="1" applyProtection="1">
      <alignment horizontal="right" vertical="center" wrapText="1"/>
    </xf>
    <xf numFmtId="0" fontId="3" fillId="0" borderId="0" xfId="0" applyFont="1" applyBorder="1"/>
    <xf numFmtId="0" fontId="3" fillId="2" borderId="1" xfId="0" applyFont="1" applyFill="1" applyBorder="1" applyAlignment="1" applyProtection="1">
      <alignment vertical="top" wrapText="1" readingOrder="2"/>
    </xf>
    <xf numFmtId="0" fontId="3" fillId="0" borderId="0" xfId="0" applyFont="1" applyBorder="1" applyProtection="1"/>
    <xf numFmtId="0" fontId="3" fillId="0" borderId="0" xfId="0" applyFont="1" applyAlignment="1"/>
    <xf numFmtId="0" fontId="0" fillId="0" borderId="0" xfId="0" applyAlignment="1">
      <alignment horizontal="center" vertical="top" wrapText="1"/>
    </xf>
    <xf numFmtId="165" fontId="14" fillId="0" borderId="1" xfId="0" applyNumberFormat="1" applyFont="1" applyBorder="1" applyAlignment="1" applyProtection="1">
      <alignment horizontal="center" vertical="center" readingOrder="2"/>
      <protection locked="0"/>
    </xf>
    <xf numFmtId="165" fontId="15" fillId="0" borderId="1" xfId="0" applyNumberFormat="1" applyFont="1" applyBorder="1" applyAlignment="1" applyProtection="1">
      <alignment horizontal="center" vertical="center" readingOrder="2"/>
      <protection locked="0"/>
    </xf>
    <xf numFmtId="0" fontId="13" fillId="0" borderId="1" xfId="0" applyFont="1" applyBorder="1" applyAlignment="1" applyProtection="1">
      <alignment horizontal="right" vertical="top" wrapText="1" readingOrder="2"/>
      <protection locked="0"/>
    </xf>
    <xf numFmtId="0" fontId="12" fillId="0" borderId="0" xfId="0" applyFont="1"/>
    <xf numFmtId="0" fontId="3" fillId="0" borderId="0" xfId="0" applyFont="1" applyAlignment="1">
      <alignment horizontal="right"/>
    </xf>
    <xf numFmtId="0" fontId="16" fillId="0" borderId="0" xfId="0" applyFont="1" applyAlignment="1">
      <alignment horizontal="right" readingOrder="2"/>
    </xf>
    <xf numFmtId="0" fontId="3" fillId="0" borderId="0" xfId="0" applyFont="1" applyAlignment="1">
      <alignment wrapText="1"/>
    </xf>
    <xf numFmtId="0" fontId="3" fillId="0" borderId="0" xfId="0" applyFont="1" applyAlignment="1">
      <alignment horizontal="right" vertical="top" wrapText="1"/>
    </xf>
    <xf numFmtId="0" fontId="4" fillId="0" borderId="0" xfId="0" applyFont="1" applyFill="1" applyAlignment="1">
      <alignment horizontal="center" vertical="top" wrapText="1"/>
    </xf>
    <xf numFmtId="0" fontId="13" fillId="3" borderId="2" xfId="0" applyFont="1" applyFill="1" applyBorder="1" applyAlignment="1">
      <alignment horizontal="right" vertical="top" wrapText="1" readingOrder="2"/>
    </xf>
    <xf numFmtId="0" fontId="3" fillId="0" borderId="0" xfId="0" applyFont="1" applyBorder="1" applyAlignment="1">
      <alignment horizontal="right" vertical="top" wrapText="1"/>
    </xf>
    <xf numFmtId="0" fontId="6" fillId="0" borderId="0" xfId="0" applyFont="1" applyAlignment="1">
      <alignment horizontal="right" vertical="top" wrapText="1"/>
    </xf>
    <xf numFmtId="0" fontId="4" fillId="0" borderId="0" xfId="0" applyFont="1" applyBorder="1" applyAlignment="1">
      <alignment horizontal="center" vertical="top" wrapText="1"/>
    </xf>
    <xf numFmtId="0" fontId="3" fillId="0" borderId="0" xfId="0" applyFont="1" applyFill="1" applyBorder="1" applyAlignment="1" applyProtection="1">
      <alignment vertical="top" wrapText="1" readingOrder="2"/>
    </xf>
    <xf numFmtId="0" fontId="11" fillId="3" borderId="0" xfId="0" applyFont="1" applyFill="1" applyBorder="1" applyAlignment="1">
      <alignment horizontal="center" vertical="top" wrapText="1" readingOrder="2"/>
    </xf>
    <xf numFmtId="0" fontId="3" fillId="0" borderId="1" xfId="0" applyFont="1" applyFill="1" applyBorder="1" applyAlignment="1">
      <alignment vertical="top" wrapText="1" readingOrder="2"/>
    </xf>
    <xf numFmtId="0" fontId="8" fillId="0" borderId="0" xfId="0" applyFont="1" applyFill="1" applyBorder="1" applyAlignment="1" applyProtection="1">
      <alignment horizontal="left" vertical="center" wrapText="1" readingOrder="2"/>
    </xf>
    <xf numFmtId="0" fontId="5" fillId="0" borderId="0" xfId="0" applyFont="1" applyFill="1" applyBorder="1" applyAlignment="1" applyProtection="1">
      <alignment vertical="center"/>
    </xf>
    <xf numFmtId="166" fontId="8" fillId="0" borderId="0" xfId="1" applyNumberFormat="1" applyFont="1" applyFill="1" applyBorder="1" applyAlignment="1" applyProtection="1">
      <alignment horizontal="center" vertical="center" wrapText="1" readingOrder="2"/>
    </xf>
    <xf numFmtId="0" fontId="8" fillId="0" borderId="0" xfId="0" applyFont="1" applyFill="1" applyBorder="1" applyAlignment="1" applyProtection="1">
      <alignment horizontal="center" vertical="center" readingOrder="2"/>
    </xf>
    <xf numFmtId="0" fontId="3" fillId="0" borderId="0" xfId="0" applyFont="1" applyFill="1" applyBorder="1"/>
    <xf numFmtId="0" fontId="0" fillId="0" borderId="0" xfId="0" applyBorder="1"/>
    <xf numFmtId="0" fontId="4" fillId="0" borderId="0" xfId="0" applyFont="1" applyAlignment="1">
      <alignment readingOrder="2"/>
    </xf>
    <xf numFmtId="0" fontId="3" fillId="0" borderId="3" xfId="0" applyFont="1" applyBorder="1" applyAlignment="1">
      <alignment horizontal="right" vertical="top" wrapText="1"/>
    </xf>
    <xf numFmtId="0" fontId="3" fillId="0" borderId="4" xfId="0" applyFont="1" applyBorder="1" applyAlignment="1">
      <alignment horizontal="right" vertical="top" wrapText="1"/>
    </xf>
    <xf numFmtId="0" fontId="3" fillId="0" borderId="5" xfId="0" applyFont="1" applyBorder="1" applyAlignment="1">
      <alignment horizontal="right" vertical="top" wrapText="1"/>
    </xf>
    <xf numFmtId="0" fontId="3" fillId="0" borderId="0" xfId="0" applyFont="1" applyBorder="1" applyAlignment="1">
      <alignment horizontal="right" vertical="top" wrapText="1" readingOrder="2"/>
    </xf>
    <xf numFmtId="0" fontId="3" fillId="0" borderId="0" xfId="0" applyFont="1" applyFill="1" applyBorder="1" applyAlignment="1" applyProtection="1">
      <alignment horizontal="right" vertical="center" wrapText="1"/>
    </xf>
    <xf numFmtId="10" fontId="4" fillId="0" borderId="0" xfId="0" applyNumberFormat="1" applyFont="1" applyFill="1" applyBorder="1" applyAlignment="1" applyProtection="1">
      <alignment horizontal="center"/>
    </xf>
    <xf numFmtId="0" fontId="3" fillId="0" borderId="3" xfId="0" applyFont="1" applyBorder="1" applyAlignment="1">
      <alignment horizontal="right" vertical="top" wrapText="1" readingOrder="2"/>
    </xf>
    <xf numFmtId="0" fontId="18" fillId="6" borderId="1" xfId="0" applyFont="1" applyFill="1" applyBorder="1" applyAlignment="1">
      <alignment vertical="top" wrapText="1" readingOrder="2"/>
    </xf>
    <xf numFmtId="0" fontId="5" fillId="6" borderId="2" xfId="0" applyFont="1" applyFill="1" applyBorder="1" applyAlignment="1" applyProtection="1">
      <alignment vertical="center"/>
    </xf>
    <xf numFmtId="0" fontId="5" fillId="6" borderId="7" xfId="0" applyFont="1" applyFill="1" applyBorder="1" applyAlignment="1" applyProtection="1">
      <alignment vertical="center"/>
    </xf>
    <xf numFmtId="0" fontId="4" fillId="6" borderId="1" xfId="0" applyFont="1" applyFill="1" applyBorder="1" applyAlignment="1" applyProtection="1">
      <alignment vertical="top" wrapText="1" readingOrder="1"/>
    </xf>
    <xf numFmtId="0" fontId="4" fillId="6" borderId="1" xfId="0" applyFont="1" applyFill="1" applyBorder="1" applyAlignment="1" applyProtection="1">
      <alignment horizontal="right" vertical="top" wrapText="1"/>
    </xf>
    <xf numFmtId="0" fontId="4" fillId="6" borderId="1" xfId="0" applyFont="1" applyFill="1" applyBorder="1" applyAlignment="1">
      <alignment horizontal="right" vertical="top" wrapText="1"/>
    </xf>
    <xf numFmtId="0" fontId="3" fillId="0" borderId="1" xfId="0" applyFont="1" applyFill="1" applyBorder="1" applyAlignment="1" applyProtection="1">
      <alignment horizontal="right" vertical="center" readingOrder="2"/>
      <protection locked="0"/>
    </xf>
    <xf numFmtId="0" fontId="3" fillId="0" borderId="1" xfId="0" applyFont="1" applyFill="1" applyBorder="1" applyAlignment="1" applyProtection="1">
      <alignment horizontal="right" vertical="top" wrapText="1"/>
      <protection locked="0"/>
    </xf>
    <xf numFmtId="0" fontId="3" fillId="0" borderId="0" xfId="0" applyFont="1" applyAlignment="1" applyProtection="1">
      <alignment wrapText="1"/>
    </xf>
    <xf numFmtId="0" fontId="17" fillId="0" borderId="0" xfId="0" applyFont="1" applyBorder="1" applyAlignment="1">
      <alignment horizontal="center" vertical="top" wrapText="1" readingOrder="2"/>
    </xf>
    <xf numFmtId="0" fontId="10" fillId="0" borderId="0" xfId="0" applyFont="1" applyFill="1" applyBorder="1" applyAlignment="1" applyProtection="1">
      <alignment horizontal="center" vertical="center"/>
    </xf>
    <xf numFmtId="0" fontId="6" fillId="0" borderId="8" xfId="0" applyFont="1" applyFill="1" applyBorder="1" applyAlignment="1" applyProtection="1">
      <alignment horizontal="center"/>
    </xf>
    <xf numFmtId="0" fontId="10" fillId="0" borderId="0" xfId="0" applyFont="1" applyAlignment="1" applyProtection="1">
      <alignment horizontal="center"/>
    </xf>
    <xf numFmtId="0" fontId="3" fillId="0" borderId="4" xfId="0" applyFont="1" applyBorder="1" applyAlignment="1">
      <alignment horizontal="right" vertical="top" wrapText="1" readingOrder="2"/>
    </xf>
    <xf numFmtId="0" fontId="3" fillId="0" borderId="5" xfId="0" applyFont="1" applyBorder="1" applyAlignment="1">
      <alignment horizontal="right" vertical="top" wrapText="1" readingOrder="2"/>
    </xf>
    <xf numFmtId="0" fontId="9" fillId="0" borderId="12" xfId="2" applyBorder="1" applyAlignment="1" applyProtection="1"/>
    <xf numFmtId="0" fontId="9" fillId="0" borderId="13" xfId="2" applyBorder="1" applyAlignment="1" applyProtection="1"/>
    <xf numFmtId="0" fontId="4" fillId="0" borderId="0" xfId="0" applyFont="1" applyAlignment="1" applyProtection="1">
      <alignment horizontal="right"/>
    </xf>
    <xf numFmtId="0" fontId="8" fillId="0" borderId="0" xfId="0" applyFont="1" applyFill="1" applyBorder="1" applyAlignment="1" applyProtection="1">
      <alignment horizontal="center"/>
    </xf>
    <xf numFmtId="0" fontId="3" fillId="0" borderId="0" xfId="0" applyFont="1" applyAlignment="1" applyProtection="1">
      <alignment horizontal="left"/>
    </xf>
    <xf numFmtId="0" fontId="9" fillId="0" borderId="0" xfId="2" applyBorder="1" applyAlignment="1" applyProtection="1"/>
    <xf numFmtId="0" fontId="6" fillId="0" borderId="8" xfId="0" applyFont="1" applyFill="1" applyBorder="1" applyAlignment="1" applyProtection="1"/>
    <xf numFmtId="0" fontId="13" fillId="0" borderId="1" xfId="0" applyFont="1" applyBorder="1" applyAlignment="1" applyProtection="1">
      <alignment vertical="top" wrapText="1" readingOrder="2"/>
      <protection locked="0"/>
    </xf>
    <xf numFmtId="168" fontId="13" fillId="0" borderId="1" xfId="0" applyNumberFormat="1" applyFont="1" applyBorder="1" applyAlignment="1" applyProtection="1">
      <alignment vertical="top" wrapText="1" readingOrder="2"/>
      <protection locked="0"/>
    </xf>
    <xf numFmtId="0" fontId="21" fillId="7" borderId="0" xfId="0" applyFont="1" applyFill="1" applyAlignment="1">
      <alignment vertical="center" wrapText="1"/>
    </xf>
    <xf numFmtId="0" fontId="21" fillId="7" borderId="8" xfId="0" applyFont="1" applyFill="1" applyBorder="1" applyAlignment="1">
      <alignment vertical="center" wrapText="1"/>
    </xf>
    <xf numFmtId="0" fontId="4" fillId="6" borderId="1" xfId="0" applyFont="1" applyFill="1" applyBorder="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4" fillId="12" borderId="1" xfId="0" applyFont="1" applyFill="1" applyBorder="1"/>
    <xf numFmtId="0" fontId="4" fillId="8" borderId="1" xfId="0" applyFont="1" applyFill="1" applyBorder="1"/>
    <xf numFmtId="0" fontId="4" fillId="9" borderId="1" xfId="0" applyFont="1" applyFill="1" applyBorder="1"/>
    <xf numFmtId="0" fontId="4" fillId="13" borderId="1" xfId="0" applyFont="1" applyFill="1" applyBorder="1"/>
    <xf numFmtId="0" fontId="1" fillId="4" borderId="1" xfId="0" applyFont="1" applyFill="1" applyBorder="1" applyAlignment="1">
      <alignment horizontal="right" vertical="top" wrapText="1"/>
    </xf>
    <xf numFmtId="0" fontId="24" fillId="0" borderId="0" xfId="2" applyFont="1" applyBorder="1" applyAlignment="1" applyProtection="1">
      <alignment horizontal="center" vertical="center" wrapText="1"/>
    </xf>
    <xf numFmtId="0" fontId="24" fillId="7" borderId="8" xfId="2" applyFont="1" applyFill="1" applyBorder="1" applyAlignment="1" applyProtection="1">
      <alignment horizontal="center" vertical="top" wrapText="1"/>
    </xf>
    <xf numFmtId="0" fontId="4" fillId="14" borderId="1" xfId="0" applyFont="1" applyFill="1" applyBorder="1" applyAlignment="1">
      <alignment horizontal="center" vertical="top" wrapText="1" readingOrder="2"/>
    </xf>
    <xf numFmtId="0" fontId="4" fillId="14" borderId="1" xfId="0" applyFont="1" applyFill="1" applyBorder="1" applyAlignment="1" applyProtection="1">
      <alignment horizontal="center" vertical="top" wrapText="1" readingOrder="2"/>
    </xf>
    <xf numFmtId="0" fontId="29" fillId="14" borderId="1" xfId="0" applyFont="1" applyFill="1" applyBorder="1" applyAlignment="1">
      <alignment horizontal="center" vertical="top" wrapText="1" readingOrder="2"/>
    </xf>
    <xf numFmtId="0" fontId="4" fillId="14" borderId="1" xfId="0" applyFont="1" applyFill="1" applyBorder="1" applyAlignment="1" applyProtection="1">
      <alignment horizontal="center" vertical="center" wrapText="1" readingOrder="2"/>
    </xf>
    <xf numFmtId="0" fontId="0" fillId="16" borderId="3" xfId="0" applyFill="1" applyBorder="1" applyProtection="1"/>
    <xf numFmtId="0" fontId="0" fillId="16" borderId="4" xfId="0" applyFill="1" applyBorder="1" applyProtection="1"/>
    <xf numFmtId="0" fontId="0" fillId="16" borderId="5" xfId="0" applyFill="1" applyBorder="1" applyProtection="1"/>
    <xf numFmtId="0" fontId="3" fillId="16" borderId="1" xfId="0" applyFont="1" applyFill="1" applyBorder="1" applyAlignment="1">
      <alignment horizontal="right" vertical="top" wrapText="1" readingOrder="2"/>
    </xf>
    <xf numFmtId="0" fontId="1" fillId="16" borderId="1" xfId="0" applyFont="1" applyFill="1" applyBorder="1" applyAlignment="1">
      <alignment horizontal="right" vertical="top" wrapText="1" readingOrder="2"/>
    </xf>
    <xf numFmtId="0" fontId="3" fillId="16" borderId="1" xfId="0" applyFont="1" applyFill="1" applyBorder="1" applyAlignment="1" applyProtection="1">
      <alignment vertical="top" wrapText="1" readingOrder="2"/>
    </xf>
    <xf numFmtId="0" fontId="27" fillId="16" borderId="1" xfId="0" applyFont="1" applyFill="1" applyBorder="1" applyAlignment="1">
      <alignment horizontal="right" vertical="top" wrapText="1" readingOrder="2"/>
    </xf>
    <xf numFmtId="167" fontId="4" fillId="15" borderId="30" xfId="0" applyNumberFormat="1" applyFont="1" applyFill="1" applyBorder="1" applyAlignment="1">
      <alignment horizontal="center" vertical="center" wrapText="1" readingOrder="1"/>
    </xf>
    <xf numFmtId="0" fontId="6" fillId="15" borderId="1" xfId="0" applyFont="1" applyFill="1" applyBorder="1" applyAlignment="1" applyProtection="1">
      <alignment vertical="top" wrapText="1" readingOrder="2"/>
    </xf>
    <xf numFmtId="0" fontId="6" fillId="15" borderId="1" xfId="0" applyFont="1" applyFill="1" applyBorder="1" applyAlignment="1" applyProtection="1">
      <alignment vertical="top" readingOrder="2"/>
    </xf>
    <xf numFmtId="0" fontId="3" fillId="0" borderId="2" xfId="0" applyFont="1" applyBorder="1" applyAlignment="1" applyProtection="1">
      <alignment vertical="top" wrapText="1" readingOrder="2"/>
    </xf>
    <xf numFmtId="0" fontId="3" fillId="0" borderId="2" xfId="0" applyFont="1" applyBorder="1" applyAlignment="1" applyProtection="1">
      <alignment horizontal="right" vertical="top" wrapText="1" readingOrder="2"/>
    </xf>
    <xf numFmtId="0" fontId="3" fillId="3" borderId="2" xfId="0" applyFont="1" applyFill="1" applyBorder="1" applyAlignment="1" applyProtection="1">
      <alignment horizontal="right" vertical="top" wrapText="1" readingOrder="2"/>
    </xf>
    <xf numFmtId="0" fontId="21" fillId="7" borderId="0" xfId="0" applyFont="1" applyFill="1" applyAlignment="1" applyProtection="1">
      <alignment vertical="center" wrapText="1"/>
    </xf>
    <xf numFmtId="0" fontId="21" fillId="7" borderId="8" xfId="0" applyFont="1" applyFill="1" applyBorder="1" applyAlignment="1" applyProtection="1">
      <alignment vertical="center" wrapText="1"/>
    </xf>
    <xf numFmtId="0" fontId="4" fillId="14" borderId="1" xfId="0" applyFont="1" applyFill="1" applyBorder="1" applyAlignment="1" applyProtection="1">
      <alignment vertical="top" wrapText="1" readingOrder="2"/>
    </xf>
    <xf numFmtId="0" fontId="8" fillId="0" borderId="2" xfId="0" applyFont="1" applyBorder="1" applyAlignment="1" applyProtection="1">
      <alignment horizontal="right" vertical="center" wrapText="1" readingOrder="2"/>
    </xf>
    <xf numFmtId="0" fontId="3" fillId="0" borderId="1" xfId="0" applyFont="1" applyBorder="1" applyAlignment="1" applyProtection="1">
      <alignment vertical="top" wrapText="1" readingOrder="2"/>
    </xf>
    <xf numFmtId="0" fontId="3" fillId="16" borderId="1" xfId="0" applyFont="1" applyFill="1" applyBorder="1" applyAlignment="1" applyProtection="1">
      <alignment horizontal="right" vertical="top" wrapText="1" readingOrder="2"/>
    </xf>
    <xf numFmtId="0" fontId="1" fillId="16" borderId="1" xfId="0" applyFont="1" applyFill="1" applyBorder="1" applyAlignment="1" applyProtection="1">
      <alignment horizontal="right" vertical="top" wrapText="1" readingOrder="2"/>
    </xf>
    <xf numFmtId="0" fontId="3" fillId="0" borderId="0" xfId="0" applyFont="1" applyAlignment="1" applyProtection="1">
      <alignment vertical="top" wrapText="1"/>
    </xf>
    <xf numFmtId="0" fontId="10" fillId="0" borderId="0" xfId="0" applyFont="1" applyAlignment="1" applyProtection="1">
      <alignment horizontal="center" vertical="center" wrapText="1"/>
    </xf>
    <xf numFmtId="0" fontId="3" fillId="0" borderId="0" xfId="0" applyFont="1" applyAlignment="1" applyProtection="1">
      <alignment horizontal="right" vertical="top" wrapText="1"/>
    </xf>
    <xf numFmtId="0" fontId="3" fillId="4" borderId="1" xfId="0" applyFont="1" applyFill="1" applyBorder="1" applyAlignment="1" applyProtection="1">
      <alignment horizontal="right" vertical="top" wrapText="1" readingOrder="2"/>
    </xf>
    <xf numFmtId="0" fontId="3" fillId="0" borderId="0" xfId="0" applyFont="1" applyAlignment="1" applyProtection="1">
      <alignment horizontal="right" readingOrder="2"/>
    </xf>
    <xf numFmtId="0" fontId="3" fillId="0" borderId="0" xfId="0" applyFont="1" applyAlignment="1" applyProtection="1">
      <alignment horizontal="right" wrapText="1" readingOrder="2"/>
    </xf>
    <xf numFmtId="170" fontId="4" fillId="14" borderId="1" xfId="0" applyNumberFormat="1" applyFont="1" applyFill="1" applyBorder="1" applyAlignment="1" applyProtection="1">
      <alignment horizontal="center"/>
    </xf>
    <xf numFmtId="169" fontId="4" fillId="14" borderId="1" xfId="0" applyNumberFormat="1" applyFont="1" applyFill="1" applyBorder="1" applyAlignment="1" applyProtection="1">
      <alignment horizontal="center"/>
    </xf>
    <xf numFmtId="0" fontId="9" fillId="0" borderId="11" xfId="2" quotePrefix="1" applyBorder="1" applyAlignment="1" applyProtection="1"/>
    <xf numFmtId="0" fontId="9" fillId="0" borderId="14" xfId="2" applyBorder="1" applyAlignment="1" applyProtection="1">
      <alignment horizontal="right"/>
    </xf>
    <xf numFmtId="0" fontId="10" fillId="0" borderId="9" xfId="0" applyFont="1" applyBorder="1" applyAlignment="1" applyProtection="1">
      <alignment horizontal="center"/>
    </xf>
    <xf numFmtId="0" fontId="0" fillId="0" borderId="10" xfId="0" applyBorder="1" applyProtection="1"/>
    <xf numFmtId="0" fontId="0" fillId="0" borderId="12" xfId="0" applyBorder="1"/>
    <xf numFmtId="165" fontId="3" fillId="0" borderId="1" xfId="0" applyNumberFormat="1" applyFont="1" applyFill="1" applyBorder="1" applyAlignment="1" applyProtection="1">
      <alignment vertical="top" wrapText="1" readingOrder="2"/>
      <protection locked="0"/>
    </xf>
    <xf numFmtId="0" fontId="1" fillId="0" borderId="1" xfId="0" applyFont="1" applyFill="1" applyBorder="1" applyAlignment="1" applyProtection="1">
      <alignment horizontal="right" vertical="top" wrapText="1"/>
      <protection locked="0"/>
    </xf>
    <xf numFmtId="167" fontId="3" fillId="10" borderId="1" xfId="0" applyNumberFormat="1" applyFont="1" applyFill="1" applyBorder="1" applyAlignment="1">
      <alignment horizontal="center" vertical="center" wrapText="1" readingOrder="1"/>
    </xf>
    <xf numFmtId="0" fontId="4" fillId="14" borderId="1" xfId="0" applyFont="1" applyFill="1" applyBorder="1" applyAlignment="1">
      <alignment horizontal="center" vertical="center" wrapText="1" readingOrder="2"/>
    </xf>
    <xf numFmtId="0" fontId="9" fillId="7" borderId="1" xfId="2" applyFill="1" applyBorder="1" applyAlignment="1" applyProtection="1">
      <alignment horizontal="right" vertical="center" wrapText="1" readingOrder="1"/>
    </xf>
    <xf numFmtId="168" fontId="3" fillId="8" borderId="1" xfId="0" applyNumberFormat="1" applyFont="1" applyFill="1" applyBorder="1" applyAlignment="1">
      <alignment horizontal="center" vertical="center" wrapText="1" readingOrder="1"/>
    </xf>
    <xf numFmtId="167" fontId="3" fillId="9" borderId="1" xfId="0" applyNumberFormat="1" applyFont="1" applyFill="1" applyBorder="1" applyAlignment="1">
      <alignment horizontal="center" vertical="center" wrapText="1" readingOrder="1"/>
    </xf>
    <xf numFmtId="168" fontId="3" fillId="11" borderId="1" xfId="0" applyNumberFormat="1" applyFont="1" applyFill="1" applyBorder="1" applyAlignment="1">
      <alignment horizontal="center" vertical="center" wrapText="1" readingOrder="1"/>
    </xf>
    <xf numFmtId="0" fontId="9" fillId="0" borderId="1" xfId="2" applyBorder="1" applyAlignment="1" applyProtection="1">
      <alignment horizontal="right" vertical="center" wrapText="1" readingOrder="1"/>
    </xf>
    <xf numFmtId="167" fontId="3" fillId="9" borderId="16" xfId="0" applyNumberFormat="1" applyFont="1" applyFill="1" applyBorder="1" applyAlignment="1">
      <alignment horizontal="center" vertical="center" wrapText="1" readingOrder="1"/>
    </xf>
    <xf numFmtId="0" fontId="9" fillId="0" borderId="15" xfId="2" applyBorder="1" applyAlignment="1" applyProtection="1">
      <alignment horizontal="right" vertical="center" wrapText="1" readingOrder="1"/>
    </xf>
    <xf numFmtId="0" fontId="1" fillId="16" borderId="15" xfId="0" applyFont="1" applyFill="1" applyBorder="1" applyAlignment="1" applyProtection="1">
      <alignment horizontal="right" vertical="top" wrapText="1" readingOrder="2"/>
    </xf>
    <xf numFmtId="0" fontId="1" fillId="16" borderId="6" xfId="0" applyFont="1" applyFill="1" applyBorder="1" applyAlignment="1" applyProtection="1">
      <alignment horizontal="right" vertical="top" wrapText="1" readingOrder="2"/>
    </xf>
    <xf numFmtId="0" fontId="3" fillId="16" borderId="1" xfId="0" applyFont="1" applyFill="1" applyBorder="1" applyAlignment="1" applyProtection="1">
      <alignment horizontal="center" vertical="top" wrapText="1" readingOrder="2"/>
    </xf>
    <xf numFmtId="0" fontId="1" fillId="0" borderId="21" xfId="0" applyFont="1" applyBorder="1" applyAlignment="1">
      <alignment vertical="top" wrapText="1" readingOrder="2"/>
    </xf>
    <xf numFmtId="0" fontId="3" fillId="0" borderId="21" xfId="0" applyFont="1" applyBorder="1" applyAlignment="1">
      <alignment vertical="top" wrapText="1" readingOrder="2"/>
    </xf>
    <xf numFmtId="0" fontId="3" fillId="0" borderId="22" xfId="0" applyFont="1" applyBorder="1" applyAlignment="1">
      <alignment vertical="top" wrapText="1" readingOrder="2"/>
    </xf>
    <xf numFmtId="167" fontId="4" fillId="15" borderId="1" xfId="0" applyNumberFormat="1" applyFont="1" applyFill="1" applyBorder="1" applyAlignment="1">
      <alignment horizontal="center" vertical="top"/>
    </xf>
    <xf numFmtId="168" fontId="13" fillId="18" borderId="1" xfId="0" applyNumberFormat="1" applyFont="1" applyFill="1" applyBorder="1" applyAlignment="1" applyProtection="1">
      <alignment vertical="top" wrapText="1" readingOrder="2"/>
      <protection locked="0"/>
    </xf>
    <xf numFmtId="0" fontId="1" fillId="16" borderId="16" xfId="0" applyFont="1" applyFill="1" applyBorder="1" applyAlignment="1" applyProtection="1">
      <alignment horizontal="right" vertical="center" wrapText="1" readingOrder="2"/>
    </xf>
    <xf numFmtId="0" fontId="1" fillId="0" borderId="4" xfId="0" applyFont="1" applyBorder="1" applyAlignment="1">
      <alignment horizontal="right" vertical="top" wrapText="1" readingOrder="2"/>
    </xf>
    <xf numFmtId="0" fontId="3" fillId="14" borderId="1" xfId="0" applyFont="1" applyFill="1" applyBorder="1" applyAlignment="1" applyProtection="1">
      <alignment horizontal="center" vertical="top" readingOrder="2"/>
      <protection locked="0"/>
    </xf>
    <xf numFmtId="168" fontId="3" fillId="19" borderId="16" xfId="0" applyNumberFormat="1" applyFont="1" applyFill="1" applyBorder="1" applyAlignment="1">
      <alignment horizontal="center" vertical="center" wrapText="1" readingOrder="1"/>
    </xf>
    <xf numFmtId="166" fontId="8" fillId="15" borderId="1" xfId="1" applyNumberFormat="1" applyFont="1" applyFill="1" applyBorder="1" applyAlignment="1" applyProtection="1">
      <alignment horizontal="center" vertical="center" wrapText="1" readingOrder="2"/>
    </xf>
    <xf numFmtId="168" fontId="3" fillId="4" borderId="1" xfId="0" applyNumberFormat="1" applyFont="1" applyFill="1" applyBorder="1" applyAlignment="1" applyProtection="1">
      <alignment horizontal="center" vertical="top" wrapText="1" readingOrder="2"/>
    </xf>
    <xf numFmtId="0" fontId="3" fillId="16" borderId="22" xfId="0" applyFont="1" applyFill="1" applyBorder="1" applyAlignment="1" applyProtection="1">
      <alignment horizontal="right" readingOrder="2"/>
    </xf>
    <xf numFmtId="0" fontId="3" fillId="20" borderId="1" xfId="0" applyFont="1" applyFill="1" applyBorder="1" applyAlignment="1" applyProtection="1">
      <alignment horizontal="center" vertical="center" wrapText="1" readingOrder="1"/>
    </xf>
    <xf numFmtId="0" fontId="3" fillId="20" borderId="16" xfId="0" applyFont="1" applyFill="1" applyBorder="1" applyAlignment="1" applyProtection="1">
      <alignment horizontal="center" vertical="center" wrapText="1" readingOrder="1"/>
    </xf>
    <xf numFmtId="0" fontId="1" fillId="4" borderId="1" xfId="0" applyFont="1" applyFill="1" applyBorder="1" applyAlignment="1" applyProtection="1">
      <alignment horizontal="right" vertical="top" wrapText="1"/>
    </xf>
    <xf numFmtId="0" fontId="1" fillId="16" borderId="21" xfId="0" applyFont="1" applyFill="1" applyBorder="1" applyAlignment="1" applyProtection="1">
      <alignment horizontal="right" readingOrder="2"/>
    </xf>
    <xf numFmtId="0" fontId="3" fillId="20" borderId="1" xfId="0" applyFont="1" applyFill="1" applyBorder="1" applyAlignment="1" applyProtection="1">
      <alignment horizontal="center" vertical="top" readingOrder="2"/>
      <protection locked="0"/>
    </xf>
    <xf numFmtId="0" fontId="4" fillId="16" borderId="1" xfId="0" applyFont="1" applyFill="1" applyBorder="1" applyAlignment="1" applyProtection="1">
      <alignment horizontal="center" vertical="top" wrapText="1" readingOrder="2"/>
    </xf>
    <xf numFmtId="0" fontId="27" fillId="7" borderId="1" xfId="0" applyFont="1" applyFill="1" applyBorder="1" applyAlignment="1" applyProtection="1">
      <alignment horizontal="center" vertical="top" readingOrder="2"/>
      <protection locked="0"/>
    </xf>
    <xf numFmtId="168" fontId="13" fillId="0" borderId="1" xfId="0" applyNumberFormat="1" applyFont="1" applyBorder="1" applyAlignment="1" applyProtection="1">
      <alignment horizontal="center" vertical="top" wrapText="1" readingOrder="2"/>
      <protection locked="0"/>
    </xf>
    <xf numFmtId="0" fontId="13" fillId="0" borderId="1" xfId="0" applyFont="1" applyBorder="1" applyAlignment="1" applyProtection="1">
      <alignment horizontal="center" vertical="top" wrapText="1" readingOrder="2"/>
      <protection locked="0"/>
    </xf>
    <xf numFmtId="171" fontId="13" fillId="0" borderId="1" xfId="0" applyNumberFormat="1" applyFont="1" applyBorder="1" applyAlignment="1" applyProtection="1">
      <alignment horizontal="center" vertical="top" wrapText="1" readingOrder="2"/>
      <protection locked="0"/>
    </xf>
    <xf numFmtId="0" fontId="3" fillId="0" borderId="1" xfId="0" applyFont="1" applyFill="1" applyBorder="1" applyAlignment="1" applyProtection="1">
      <alignment horizontal="center" vertical="top" wrapText="1" readingOrder="2"/>
      <protection locked="0"/>
    </xf>
    <xf numFmtId="167" fontId="3" fillId="0" borderId="1" xfId="0" applyNumberFormat="1" applyFont="1" applyFill="1" applyBorder="1" applyAlignment="1" applyProtection="1">
      <alignment horizontal="center" vertical="top"/>
      <protection locked="0"/>
    </xf>
    <xf numFmtId="0" fontId="21" fillId="7" borderId="0" xfId="0" applyFont="1" applyFill="1" applyAlignment="1">
      <alignment horizontal="center" vertical="center" wrapText="1"/>
    </xf>
    <xf numFmtId="0" fontId="21" fillId="7" borderId="8" xfId="0" applyFont="1" applyFill="1" applyBorder="1" applyAlignment="1">
      <alignment horizontal="center" vertical="center" wrapText="1"/>
    </xf>
    <xf numFmtId="0" fontId="13" fillId="3" borderId="2" xfId="0" applyFont="1" applyFill="1" applyBorder="1" applyAlignment="1">
      <alignment horizontal="center" vertical="top" wrapText="1" readingOrder="2"/>
    </xf>
    <xf numFmtId="0" fontId="18" fillId="6" borderId="1" xfId="0" applyFont="1" applyFill="1" applyBorder="1" applyAlignment="1">
      <alignment horizontal="center" vertical="top" wrapText="1" readingOrder="2"/>
    </xf>
    <xf numFmtId="0" fontId="3" fillId="0" borderId="0" xfId="0" applyFont="1" applyAlignment="1">
      <alignment horizontal="center" vertical="top" wrapText="1"/>
    </xf>
    <xf numFmtId="0" fontId="1" fillId="4" borderId="1" xfId="0" applyFont="1" applyFill="1" applyBorder="1" applyAlignment="1">
      <alignment horizontal="center" vertical="top" wrapText="1"/>
    </xf>
    <xf numFmtId="0" fontId="25" fillId="7" borderId="0" xfId="0" applyFont="1" applyFill="1" applyAlignment="1">
      <alignment horizontal="center" vertical="center" wrapText="1"/>
    </xf>
    <xf numFmtId="0" fontId="25" fillId="7" borderId="8" xfId="0" applyFont="1" applyFill="1" applyBorder="1" applyAlignment="1">
      <alignment horizontal="center" vertical="center" wrapText="1"/>
    </xf>
    <xf numFmtId="168" fontId="13" fillId="4" borderId="1" xfId="0" applyNumberFormat="1" applyFont="1" applyFill="1" applyBorder="1" applyAlignment="1" applyProtection="1">
      <alignment horizontal="center" vertical="top"/>
    </xf>
    <xf numFmtId="168" fontId="13" fillId="18" borderId="1" xfId="0" applyNumberFormat="1" applyFont="1" applyFill="1" applyBorder="1" applyAlignment="1" applyProtection="1">
      <alignment horizontal="center" vertical="top"/>
    </xf>
    <xf numFmtId="168" fontId="18" fillId="15" borderId="1" xfId="0" applyNumberFormat="1" applyFont="1" applyFill="1" applyBorder="1" applyAlignment="1">
      <alignment horizontal="center" vertical="top" wrapText="1" readingOrder="2"/>
    </xf>
    <xf numFmtId="0" fontId="27" fillId="0" borderId="0" xfId="0" applyFont="1" applyAlignment="1">
      <alignment horizontal="center" vertical="top" wrapText="1"/>
    </xf>
    <xf numFmtId="0" fontId="26" fillId="3" borderId="2" xfId="0" applyFont="1" applyFill="1" applyBorder="1" applyAlignment="1">
      <alignment horizontal="center" vertical="top" wrapText="1" readingOrder="2"/>
    </xf>
    <xf numFmtId="0" fontId="27" fillId="18" borderId="1" xfId="0" applyFont="1" applyFill="1" applyBorder="1" applyAlignment="1" applyProtection="1">
      <alignment horizontal="center" vertical="top" readingOrder="2"/>
      <protection locked="0"/>
    </xf>
    <xf numFmtId="0" fontId="28" fillId="6" borderId="1" xfId="0" applyFont="1" applyFill="1" applyBorder="1" applyAlignment="1">
      <alignment horizontal="center" vertical="top" wrapText="1" readingOrder="2"/>
    </xf>
    <xf numFmtId="0" fontId="27" fillId="4" borderId="1" xfId="0" applyFont="1" applyFill="1" applyBorder="1" applyAlignment="1">
      <alignment horizontal="center" vertical="top" wrapText="1"/>
    </xf>
    <xf numFmtId="0" fontId="13" fillId="0" borderId="2" xfId="0" applyFont="1" applyBorder="1" applyAlignment="1">
      <alignment horizontal="center" vertical="top" wrapText="1" readingOrder="2"/>
    </xf>
    <xf numFmtId="167" fontId="13" fillId="0" borderId="1" xfId="0" applyNumberFormat="1" applyFont="1" applyBorder="1" applyAlignment="1" applyProtection="1">
      <alignment horizontal="center" vertical="top" wrapText="1" readingOrder="2"/>
      <protection locked="0"/>
    </xf>
    <xf numFmtId="167" fontId="18" fillId="15" borderId="1" xfId="0" applyNumberFormat="1" applyFont="1" applyFill="1" applyBorder="1" applyAlignment="1">
      <alignment horizontal="center" vertical="top" wrapText="1" readingOrder="2"/>
    </xf>
    <xf numFmtId="0" fontId="13" fillId="0" borderId="2" xfId="0" applyFont="1" applyBorder="1" applyAlignment="1">
      <alignment horizontal="center" vertical="top" wrapText="1"/>
    </xf>
    <xf numFmtId="168" fontId="18" fillId="15"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165" fontId="13" fillId="0" borderId="1" xfId="0" applyNumberFormat="1" applyFont="1" applyBorder="1" applyAlignment="1" applyProtection="1">
      <alignment horizontal="center" vertical="top" wrapText="1" readingOrder="2"/>
      <protection locked="0"/>
    </xf>
    <xf numFmtId="165" fontId="13" fillId="18" borderId="1" xfId="0" applyNumberFormat="1" applyFont="1" applyFill="1" applyBorder="1" applyAlignment="1" applyProtection="1">
      <alignment horizontal="center" vertical="top" wrapText="1" readingOrder="2"/>
      <protection locked="0"/>
    </xf>
    <xf numFmtId="0" fontId="3" fillId="0" borderId="0" xfId="0" applyFont="1" applyBorder="1" applyAlignment="1">
      <alignment horizontal="center"/>
    </xf>
    <xf numFmtId="10" fontId="3" fillId="0" borderId="1" xfId="0" applyNumberFormat="1" applyFont="1" applyFill="1" applyBorder="1" applyAlignment="1" applyProtection="1">
      <alignment horizontal="center" vertical="top" wrapText="1" readingOrder="2"/>
      <protection locked="0"/>
    </xf>
    <xf numFmtId="0" fontId="5" fillId="6" borderId="7" xfId="0" applyFont="1" applyFill="1" applyBorder="1" applyAlignment="1" applyProtection="1">
      <alignment horizontal="center" vertical="center"/>
    </xf>
    <xf numFmtId="0" fontId="3" fillId="0" borderId="0" xfId="0" applyFont="1" applyAlignment="1">
      <alignment horizontal="center"/>
    </xf>
    <xf numFmtId="0" fontId="9" fillId="0" borderId="0" xfId="2" applyBorder="1" applyAlignment="1" applyProtection="1">
      <alignment vertical="center" wrapText="1"/>
    </xf>
    <xf numFmtId="0" fontId="3" fillId="20" borderId="1" xfId="0" applyFont="1" applyFill="1" applyBorder="1" applyAlignment="1" applyProtection="1">
      <alignment horizontal="center" vertical="top" wrapText="1" readingOrder="2"/>
      <protection locked="0"/>
    </xf>
    <xf numFmtId="0" fontId="9" fillId="0" borderId="11" xfId="2" applyBorder="1" applyAlignment="1" applyProtection="1"/>
    <xf numFmtId="167" fontId="3" fillId="4" borderId="1" xfId="0" applyNumberFormat="1" applyFont="1" applyFill="1" applyBorder="1" applyAlignment="1">
      <alignment horizontal="center" vertical="top"/>
    </xf>
    <xf numFmtId="0" fontId="3" fillId="7" borderId="1" xfId="0" applyFont="1" applyFill="1" applyBorder="1" applyAlignment="1" applyProtection="1">
      <alignment horizontal="center" vertical="top" wrapText="1" readingOrder="2"/>
      <protection locked="0"/>
    </xf>
    <xf numFmtId="0" fontId="31" fillId="16" borderId="1" xfId="0" applyFont="1" applyFill="1" applyBorder="1" applyAlignment="1" applyProtection="1">
      <alignment horizontal="center" vertical="top" wrapText="1" readingOrder="2"/>
    </xf>
    <xf numFmtId="0" fontId="1" fillId="16" borderId="1" xfId="0" applyFont="1" applyFill="1" applyBorder="1" applyAlignment="1">
      <alignment horizontal="right" vertical="center" wrapText="1" readingOrder="2"/>
    </xf>
    <xf numFmtId="0" fontId="1" fillId="20" borderId="1" xfId="0" applyFont="1" applyFill="1" applyBorder="1" applyAlignment="1" applyProtection="1">
      <alignment horizontal="center" vertical="top" wrapText="1" readingOrder="2"/>
      <protection locked="0"/>
    </xf>
    <xf numFmtId="0" fontId="13" fillId="21" borderId="1" xfId="0" applyFont="1" applyFill="1" applyBorder="1" applyAlignment="1" applyProtection="1">
      <alignment vertical="top" wrapText="1" readingOrder="2"/>
      <protection locked="0"/>
    </xf>
    <xf numFmtId="171" fontId="13" fillId="21" borderId="1" xfId="0" applyNumberFormat="1" applyFont="1" applyFill="1" applyBorder="1" applyAlignment="1" applyProtection="1">
      <alignment horizontal="center" vertical="top" wrapText="1" readingOrder="2"/>
      <protection locked="0"/>
    </xf>
    <xf numFmtId="168" fontId="13" fillId="21" borderId="1" xfId="0" applyNumberFormat="1" applyFont="1" applyFill="1" applyBorder="1" applyAlignment="1" applyProtection="1">
      <alignment horizontal="center" vertical="top" wrapText="1" readingOrder="2"/>
      <protection locked="0"/>
    </xf>
    <xf numFmtId="0" fontId="27" fillId="21" borderId="1" xfId="0" applyFont="1" applyFill="1" applyBorder="1" applyAlignment="1" applyProtection="1">
      <alignment horizontal="center" vertical="top" readingOrder="2"/>
      <protection locked="0"/>
    </xf>
    <xf numFmtId="168" fontId="13" fillId="21" borderId="1" xfId="0" applyNumberFormat="1" applyFont="1" applyFill="1" applyBorder="1" applyAlignment="1" applyProtection="1">
      <alignment horizontal="center" vertical="top"/>
    </xf>
    <xf numFmtId="167" fontId="13" fillId="21" borderId="1" xfId="0" applyNumberFormat="1" applyFont="1" applyFill="1" applyBorder="1" applyAlignment="1" applyProtection="1">
      <alignment horizontal="center" vertical="top" wrapText="1" readingOrder="2"/>
      <protection locked="0"/>
    </xf>
    <xf numFmtId="165" fontId="13" fillId="21" borderId="1" xfId="0" applyNumberFormat="1" applyFont="1" applyFill="1" applyBorder="1" applyAlignment="1" applyProtection="1">
      <alignment horizontal="center" vertical="top" wrapText="1" readingOrder="2"/>
      <protection locked="0"/>
    </xf>
    <xf numFmtId="0" fontId="3" fillId="0" borderId="6" xfId="0" applyFont="1" applyFill="1" applyBorder="1" applyAlignment="1">
      <alignment vertical="top" wrapText="1" readingOrder="2"/>
    </xf>
    <xf numFmtId="3" fontId="4" fillId="16" borderId="1" xfId="0" applyNumberFormat="1" applyFont="1" applyFill="1" applyBorder="1" applyAlignment="1" applyProtection="1">
      <alignment horizontal="center" vertical="top" wrapText="1" readingOrder="2"/>
    </xf>
    <xf numFmtId="3" fontId="3" fillId="16" borderId="1" xfId="0" applyNumberFormat="1" applyFont="1" applyFill="1" applyBorder="1" applyAlignment="1" applyProtection="1">
      <alignment horizontal="center" vertical="top" wrapText="1" readingOrder="2"/>
    </xf>
    <xf numFmtId="0" fontId="13" fillId="22" borderId="1" xfId="0" applyFont="1" applyFill="1" applyBorder="1" applyAlignment="1" applyProtection="1">
      <alignment vertical="top" wrapText="1" readingOrder="2"/>
      <protection locked="0"/>
    </xf>
    <xf numFmtId="171" fontId="13" fillId="22" borderId="1" xfId="0" applyNumberFormat="1" applyFont="1" applyFill="1" applyBorder="1" applyAlignment="1" applyProtection="1">
      <alignment horizontal="center" vertical="top" wrapText="1" readingOrder="2"/>
      <protection locked="0"/>
    </xf>
    <xf numFmtId="167" fontId="3" fillId="17" borderId="1" xfId="0" applyNumberFormat="1" applyFont="1" applyFill="1" applyBorder="1" applyAlignment="1" applyProtection="1">
      <alignment horizontal="center" vertical="top"/>
      <protection locked="0"/>
    </xf>
    <xf numFmtId="0" fontId="9" fillId="0" borderId="11" xfId="2" applyBorder="1" applyAlignment="1" applyProtection="1"/>
    <xf numFmtId="0" fontId="1" fillId="16" borderId="15" xfId="0" applyFont="1" applyFill="1" applyBorder="1" applyAlignment="1" applyProtection="1">
      <alignment horizontal="right" vertical="top" wrapText="1" readingOrder="2"/>
    </xf>
    <xf numFmtId="167" fontId="4" fillId="15" borderId="0" xfId="0" applyNumberFormat="1" applyFont="1" applyFill="1" applyBorder="1" applyAlignment="1">
      <alignment horizontal="center" vertical="center" wrapText="1" readingOrder="1"/>
    </xf>
    <xf numFmtId="4" fontId="4" fillId="15" borderId="1" xfId="0" applyNumberFormat="1" applyFont="1" applyFill="1" applyBorder="1" applyAlignment="1">
      <alignment horizontal="center" vertical="center" wrapText="1" readingOrder="1"/>
    </xf>
    <xf numFmtId="167" fontId="4" fillId="15" borderId="32" xfId="0" applyNumberFormat="1" applyFont="1" applyFill="1" applyBorder="1" applyAlignment="1">
      <alignment horizontal="center" vertical="center" wrapText="1" readingOrder="1"/>
    </xf>
    <xf numFmtId="167" fontId="4" fillId="15" borderId="1" xfId="0" applyNumberFormat="1" applyFont="1" applyFill="1" applyBorder="1" applyAlignment="1">
      <alignment horizontal="center" vertical="center" wrapText="1" readingOrder="1"/>
    </xf>
    <xf numFmtId="0" fontId="8" fillId="15" borderId="6" xfId="0" applyFont="1" applyFill="1" applyBorder="1" applyAlignment="1">
      <alignment horizontal="right" vertical="center" readingOrder="1"/>
    </xf>
    <xf numFmtId="0" fontId="8" fillId="15" borderId="2" xfId="0" applyFont="1" applyFill="1" applyBorder="1" applyAlignment="1">
      <alignment horizontal="right" vertical="center" readingOrder="1"/>
    </xf>
    <xf numFmtId="0" fontId="8" fillId="15" borderId="1" xfId="0" applyFont="1" applyFill="1" applyBorder="1" applyAlignment="1">
      <alignment horizontal="center" vertical="center" wrapText="1" readingOrder="2"/>
    </xf>
    <xf numFmtId="0" fontId="10" fillId="0" borderId="0" xfId="0" applyFont="1" applyFill="1" applyBorder="1" applyAlignment="1" applyProtection="1">
      <alignment horizontal="center" vertical="center"/>
    </xf>
    <xf numFmtId="0" fontId="0" fillId="0" borderId="0" xfId="0" applyFill="1" applyBorder="1" applyAlignment="1" applyProtection="1"/>
    <xf numFmtId="0" fontId="3" fillId="16" borderId="17" xfId="0" applyFont="1" applyFill="1" applyBorder="1" applyAlignment="1" applyProtection="1">
      <alignment horizontal="right" readingOrder="2"/>
    </xf>
    <xf numFmtId="0" fontId="3" fillId="16" borderId="18" xfId="0" applyFont="1" applyFill="1" applyBorder="1" applyAlignment="1" applyProtection="1">
      <alignment horizontal="right" readingOrder="2"/>
    </xf>
    <xf numFmtId="0" fontId="1" fillId="16" borderId="19" xfId="0" applyFont="1" applyFill="1" applyBorder="1" applyAlignment="1" applyProtection="1">
      <alignment horizontal="right" readingOrder="2"/>
    </xf>
    <xf numFmtId="0" fontId="3" fillId="16" borderId="20" xfId="0" applyFont="1" applyFill="1" applyBorder="1" applyAlignment="1" applyProtection="1">
      <alignment horizontal="right" readingOrder="2"/>
    </xf>
    <xf numFmtId="0" fontId="1" fillId="16" borderId="21" xfId="0" applyFont="1" applyFill="1" applyBorder="1" applyAlignment="1" applyProtection="1">
      <alignment horizontal="right" readingOrder="2"/>
    </xf>
    <xf numFmtId="0" fontId="3" fillId="16" borderId="22" xfId="0" applyFont="1" applyFill="1" applyBorder="1" applyAlignment="1" applyProtection="1">
      <alignment horizontal="right" readingOrder="2"/>
    </xf>
    <xf numFmtId="0" fontId="3" fillId="16" borderId="21" xfId="0" applyFont="1" applyFill="1" applyBorder="1" applyAlignment="1" applyProtection="1">
      <alignment horizontal="right" readingOrder="2"/>
    </xf>
    <xf numFmtId="0" fontId="3" fillId="16" borderId="21" xfId="0" applyFont="1" applyFill="1" applyBorder="1" applyAlignment="1" applyProtection="1">
      <alignment horizontal="right" wrapText="1" readingOrder="2"/>
    </xf>
    <xf numFmtId="0" fontId="3" fillId="16" borderId="22" xfId="0" applyFont="1" applyFill="1" applyBorder="1" applyAlignment="1" applyProtection="1">
      <alignment horizontal="right" wrapText="1" readingOrder="2"/>
    </xf>
    <xf numFmtId="0" fontId="9" fillId="0" borderId="11" xfId="2" applyBorder="1" applyAlignment="1" applyProtection="1"/>
    <xf numFmtId="0" fontId="9" fillId="0" borderId="12" xfId="2" applyBorder="1" applyAlignment="1" applyProtection="1"/>
    <xf numFmtId="0" fontId="8" fillId="5" borderId="23" xfId="0" applyFont="1" applyFill="1" applyBorder="1" applyAlignment="1" applyProtection="1">
      <alignment horizontal="center" vertical="center" wrapText="1" readingOrder="2"/>
    </xf>
    <xf numFmtId="0" fontId="8" fillId="5" borderId="0" xfId="0" applyFont="1" applyFill="1" applyBorder="1" applyAlignment="1" applyProtection="1">
      <alignment horizontal="center" vertical="center" wrapText="1" readingOrder="2"/>
    </xf>
    <xf numFmtId="0" fontId="1" fillId="5" borderId="14" xfId="0" applyFont="1" applyFill="1" applyBorder="1" applyAlignment="1" applyProtection="1">
      <alignment horizontal="right" vertical="top" wrapText="1"/>
    </xf>
    <xf numFmtId="0" fontId="3" fillId="5" borderId="8" xfId="0" applyFont="1" applyFill="1" applyBorder="1" applyAlignment="1" applyProtection="1">
      <alignment horizontal="right" vertical="top" wrapText="1"/>
    </xf>
    <xf numFmtId="0" fontId="1" fillId="16" borderId="15" xfId="0" applyFont="1" applyFill="1" applyBorder="1" applyAlignment="1" applyProtection="1">
      <alignment horizontal="right" vertical="top" wrapText="1" readingOrder="2"/>
    </xf>
    <xf numFmtId="0" fontId="0" fillId="0" borderId="16" xfId="0" applyBorder="1" applyAlignment="1">
      <alignment horizontal="right" vertical="top" wrapText="1" readingOrder="2"/>
    </xf>
    <xf numFmtId="0" fontId="1" fillId="5" borderId="11" xfId="0" applyFont="1" applyFill="1" applyBorder="1" applyAlignment="1" applyProtection="1">
      <alignment horizontal="right" vertical="top" wrapText="1" readingOrder="2"/>
    </xf>
    <xf numFmtId="0" fontId="3" fillId="5" borderId="0" xfId="0" applyFont="1" applyFill="1" applyBorder="1" applyAlignment="1" applyProtection="1">
      <alignment horizontal="right" vertical="top" wrapText="1" readingOrder="2"/>
    </xf>
    <xf numFmtId="0" fontId="8" fillId="5" borderId="24" xfId="0" applyFont="1" applyFill="1" applyBorder="1" applyAlignment="1" applyProtection="1">
      <alignment horizontal="center" vertical="center" wrapText="1" readingOrder="2"/>
    </xf>
    <xf numFmtId="0" fontId="8" fillId="5" borderId="25" xfId="0" applyFont="1" applyFill="1" applyBorder="1" applyAlignment="1" applyProtection="1">
      <alignment horizontal="center" vertical="center" wrapText="1" readingOrder="2"/>
    </xf>
    <xf numFmtId="0" fontId="1" fillId="5" borderId="8" xfId="0" applyFont="1" applyFill="1" applyBorder="1" applyAlignment="1">
      <alignment horizontal="right" vertical="top" wrapText="1"/>
    </xf>
    <xf numFmtId="0" fontId="3" fillId="5" borderId="8" xfId="0" applyFont="1" applyFill="1" applyBorder="1" applyAlignment="1">
      <alignment horizontal="right" vertical="top" wrapText="1"/>
    </xf>
    <xf numFmtId="0" fontId="8" fillId="15" borderId="6" xfId="0" applyFont="1" applyFill="1" applyBorder="1" applyAlignment="1" applyProtection="1">
      <alignment horizontal="center" vertical="center" wrapText="1" readingOrder="2"/>
    </xf>
    <xf numFmtId="0" fontId="8" fillId="15" borderId="2" xfId="0" applyFont="1" applyFill="1" applyBorder="1" applyAlignment="1" applyProtection="1">
      <alignment horizontal="center" vertical="center" wrapText="1" readingOrder="2"/>
    </xf>
    <xf numFmtId="0" fontId="3" fillId="0" borderId="17" xfId="0" applyFont="1" applyBorder="1" applyAlignment="1">
      <alignment horizontal="right" vertical="top" wrapText="1" readingOrder="2"/>
    </xf>
    <xf numFmtId="0" fontId="3" fillId="0" borderId="18" xfId="0" applyFont="1" applyBorder="1" applyAlignment="1">
      <alignment horizontal="right" vertical="top" wrapText="1" readingOrder="2"/>
    </xf>
    <xf numFmtId="0" fontId="3" fillId="0" borderId="21" xfId="0" applyFont="1" applyBorder="1" applyAlignment="1">
      <alignment horizontal="right" vertical="top" wrapText="1" readingOrder="2"/>
    </xf>
    <xf numFmtId="0" fontId="3" fillId="0" borderId="22" xfId="0" applyFont="1" applyBorder="1" applyAlignment="1">
      <alignment horizontal="right" vertical="top" wrapText="1" readingOrder="2"/>
    </xf>
    <xf numFmtId="0" fontId="10" fillId="0" borderId="8" xfId="0" applyFont="1" applyBorder="1" applyAlignment="1">
      <alignment horizontal="center"/>
    </xf>
    <xf numFmtId="0" fontId="3" fillId="0" borderId="19" xfId="0" applyFont="1" applyBorder="1" applyAlignment="1">
      <alignment horizontal="right" vertical="top" wrapText="1" readingOrder="2"/>
    </xf>
    <xf numFmtId="0" fontId="3" fillId="0" borderId="20" xfId="0" applyFont="1" applyBorder="1" applyAlignment="1">
      <alignment horizontal="right" vertical="top" wrapText="1" readingOrder="2"/>
    </xf>
    <xf numFmtId="0" fontId="1" fillId="0" borderId="21" xfId="0" applyFont="1" applyBorder="1" applyAlignment="1">
      <alignment horizontal="right" vertical="top" wrapText="1" readingOrder="2"/>
    </xf>
    <xf numFmtId="0" fontId="4" fillId="0" borderId="21" xfId="0" applyFont="1" applyBorder="1" applyAlignment="1">
      <alignment horizontal="right" vertical="top" wrapText="1" readingOrder="2"/>
    </xf>
    <xf numFmtId="0" fontId="4" fillId="0" borderId="22" xfId="0" applyFont="1" applyBorder="1" applyAlignment="1">
      <alignment horizontal="right" vertical="top" wrapText="1" readingOrder="2"/>
    </xf>
    <xf numFmtId="0" fontId="1" fillId="0" borderId="21" xfId="0" applyFont="1" applyBorder="1" applyAlignment="1">
      <alignment vertical="top" wrapText="1" readingOrder="2"/>
    </xf>
    <xf numFmtId="0" fontId="3" fillId="0" borderId="21" xfId="0" applyFont="1" applyBorder="1" applyAlignment="1">
      <alignment vertical="top" wrapText="1" readingOrder="2"/>
    </xf>
    <xf numFmtId="0" fontId="3" fillId="0" borderId="22" xfId="0" applyFont="1" applyBorder="1" applyAlignment="1">
      <alignment vertical="top" wrapText="1" readingOrder="2"/>
    </xf>
    <xf numFmtId="0" fontId="3" fillId="0" borderId="19" xfId="0" applyFont="1" applyBorder="1" applyAlignment="1">
      <alignment vertical="top" wrapText="1" readingOrder="2"/>
    </xf>
    <xf numFmtId="0" fontId="3" fillId="0" borderId="20" xfId="0" applyFont="1" applyBorder="1" applyAlignment="1">
      <alignment vertical="top" wrapText="1" readingOrder="2"/>
    </xf>
    <xf numFmtId="0" fontId="19" fillId="0" borderId="26" xfId="2" applyFont="1" applyBorder="1" applyAlignment="1" applyProtection="1">
      <alignment horizontal="center" vertical="center" wrapText="1"/>
    </xf>
    <xf numFmtId="0" fontId="19" fillId="0" borderId="27" xfId="2" applyFont="1" applyBorder="1" applyAlignment="1" applyProtection="1">
      <alignment horizontal="center" vertical="center" wrapText="1"/>
    </xf>
    <xf numFmtId="0" fontId="10" fillId="5" borderId="15" xfId="0" applyFont="1" applyFill="1" applyBorder="1" applyAlignment="1" applyProtection="1">
      <alignment horizontal="center" vertical="top" readingOrder="2"/>
    </xf>
    <xf numFmtId="0" fontId="10" fillId="5" borderId="28" xfId="0" applyFont="1" applyFill="1" applyBorder="1" applyAlignment="1" applyProtection="1">
      <alignment horizontal="center" vertical="top" readingOrder="2"/>
    </xf>
    <xf numFmtId="0" fontId="1" fillId="5" borderId="16" xfId="0" applyFont="1" applyFill="1" applyBorder="1" applyAlignment="1" applyProtection="1">
      <alignment horizontal="right" vertical="center" wrapText="1" readingOrder="2"/>
    </xf>
    <xf numFmtId="0" fontId="3" fillId="5" borderId="16" xfId="0" applyFont="1" applyFill="1" applyBorder="1" applyAlignment="1" applyProtection="1">
      <alignment horizontal="right" vertical="center" wrapText="1" readingOrder="2"/>
    </xf>
    <xf numFmtId="0" fontId="3" fillId="5" borderId="29" xfId="0" applyFont="1" applyFill="1" applyBorder="1" applyAlignment="1" applyProtection="1">
      <alignment horizontal="right" vertical="center" wrapText="1" readingOrder="2"/>
    </xf>
    <xf numFmtId="0" fontId="8" fillId="0" borderId="8" xfId="0" applyFont="1" applyBorder="1" applyAlignment="1">
      <alignment horizontal="center"/>
    </xf>
    <xf numFmtId="0" fontId="4" fillId="15" borderId="6" xfId="0" applyFont="1" applyFill="1" applyBorder="1" applyAlignment="1" applyProtection="1">
      <alignment horizontal="center" vertical="top" wrapText="1" readingOrder="1"/>
    </xf>
    <xf numFmtId="0" fontId="4" fillId="15" borderId="2" xfId="0" applyFont="1" applyFill="1" applyBorder="1" applyAlignment="1" applyProtection="1">
      <alignment horizontal="center" vertical="top" wrapText="1" readingOrder="1"/>
    </xf>
    <xf numFmtId="0" fontId="1" fillId="0" borderId="17" xfId="0" applyFont="1" applyBorder="1" applyAlignment="1">
      <alignment vertical="top" wrapText="1" readingOrder="2"/>
    </xf>
    <xf numFmtId="0" fontId="3" fillId="0" borderId="17" xfId="0" applyFont="1" applyBorder="1" applyAlignment="1">
      <alignment vertical="top" wrapText="1" readingOrder="2"/>
    </xf>
    <xf numFmtId="0" fontId="3" fillId="0" borderId="18" xfId="0" applyFont="1" applyBorder="1" applyAlignment="1">
      <alignment vertical="top" wrapText="1" readingOrder="2"/>
    </xf>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1" fillId="3" borderId="6" xfId="0" applyFont="1" applyFill="1" applyBorder="1" applyAlignment="1">
      <alignment horizontal="right" vertical="center" wrapText="1"/>
    </xf>
    <xf numFmtId="0" fontId="3" fillId="3" borderId="7" xfId="0" applyFont="1" applyFill="1" applyBorder="1" applyAlignment="1">
      <alignment horizontal="right" vertical="center" wrapText="1"/>
    </xf>
    <xf numFmtId="0" fontId="8" fillId="15" borderId="6" xfId="0" applyFont="1" applyFill="1" applyBorder="1" applyAlignment="1">
      <alignment horizontal="right" vertical="top" wrapText="1" readingOrder="2"/>
    </xf>
    <xf numFmtId="0" fontId="0" fillId="0" borderId="2" xfId="0" applyBorder="1" applyAlignment="1">
      <alignment horizontal="right" vertical="top" wrapText="1" readingOrder="2"/>
    </xf>
    <xf numFmtId="0" fontId="9" fillId="0" borderId="0" xfId="2" applyBorder="1" applyAlignment="1" applyProtection="1">
      <alignment horizontal="center" vertical="center" wrapText="1"/>
    </xf>
    <xf numFmtId="0" fontId="10" fillId="5" borderId="0" xfId="0" applyFont="1" applyFill="1" applyBorder="1" applyAlignment="1" applyProtection="1">
      <alignment horizontal="center" vertical="top" readingOrder="2"/>
    </xf>
    <xf numFmtId="0" fontId="3" fillId="16" borderId="0" xfId="0" applyFont="1" applyFill="1" applyBorder="1" applyAlignment="1" applyProtection="1">
      <alignment horizontal="right" vertical="center" wrapText="1"/>
    </xf>
    <xf numFmtId="0" fontId="4" fillId="14" borderId="6" xfId="0" applyFont="1" applyFill="1" applyBorder="1" applyAlignment="1">
      <alignment horizontal="center" vertical="center" wrapText="1" readingOrder="2"/>
    </xf>
    <xf numFmtId="0" fontId="4" fillId="14" borderId="7" xfId="0" applyFont="1" applyFill="1" applyBorder="1" applyAlignment="1">
      <alignment horizontal="center" vertical="center" wrapText="1" readingOrder="2"/>
    </xf>
    <xf numFmtId="0" fontId="8" fillId="15" borderId="31" xfId="0" applyFont="1" applyFill="1" applyBorder="1" applyAlignment="1">
      <alignment horizontal="right" vertical="center" wrapText="1" readingOrder="2"/>
    </xf>
    <xf numFmtId="0" fontId="0" fillId="0" borderId="2" xfId="0" applyBorder="1" applyAlignment="1">
      <alignment horizontal="right" vertical="center" wrapText="1" readingOrder="2"/>
    </xf>
    <xf numFmtId="0" fontId="0" fillId="0" borderId="7" xfId="0" applyBorder="1" applyAlignment="1">
      <alignment horizontal="right" vertical="center" wrapText="1" readingOrder="2"/>
    </xf>
    <xf numFmtId="0" fontId="1" fillId="7" borderId="1" xfId="0" applyFont="1" applyFill="1" applyBorder="1" applyAlignment="1">
      <alignment horizontal="right" vertical="center" wrapText="1" readingOrder="2"/>
    </xf>
    <xf numFmtId="0" fontId="3" fillId="7" borderId="1" xfId="0" applyFont="1" applyFill="1" applyBorder="1" applyAlignment="1">
      <alignment horizontal="right" vertical="center" wrapText="1" readingOrder="2"/>
    </xf>
    <xf numFmtId="0" fontId="1" fillId="0" borderId="1" xfId="0" applyFont="1" applyBorder="1" applyAlignment="1">
      <alignment horizontal="right" vertical="top" wrapText="1" readingOrder="2"/>
    </xf>
    <xf numFmtId="0" fontId="3" fillId="0" borderId="1" xfId="0" applyFont="1" applyBorder="1" applyAlignment="1">
      <alignment horizontal="right" vertical="top" wrapText="1" readingOrder="2"/>
    </xf>
    <xf numFmtId="0" fontId="3" fillId="0" borderId="1" xfId="0" applyFont="1" applyBorder="1" applyAlignment="1">
      <alignment horizontal="right" readingOrder="2"/>
    </xf>
    <xf numFmtId="0" fontId="8" fillId="15" borderId="31" xfId="0" applyFont="1" applyFill="1" applyBorder="1" applyAlignment="1">
      <alignment horizontal="right" vertical="top" wrapText="1" readingOrder="2"/>
    </xf>
    <xf numFmtId="0" fontId="1" fillId="3" borderId="7" xfId="0" applyFont="1" applyFill="1" applyBorder="1" applyAlignment="1">
      <alignment horizontal="right" vertical="center" wrapText="1"/>
    </xf>
    <xf numFmtId="0" fontId="8" fillId="15" borderId="6" xfId="0" applyFont="1" applyFill="1" applyBorder="1" applyAlignment="1">
      <alignment horizontal="right" vertical="center" readingOrder="1"/>
    </xf>
    <xf numFmtId="0" fontId="8" fillId="15" borderId="2" xfId="0" applyFont="1" applyFill="1" applyBorder="1" applyAlignment="1">
      <alignment horizontal="right" vertical="center" readingOrder="1"/>
    </xf>
    <xf numFmtId="0" fontId="8" fillId="15" borderId="33" xfId="0" applyFont="1" applyFill="1" applyBorder="1" applyAlignment="1">
      <alignment horizontal="right" vertical="center" readingOrder="1"/>
    </xf>
  </cellXfs>
  <cellStyles count="4">
    <cellStyle name="Comma" xfId="1" builtinId="3"/>
    <cellStyle name="Hyperlink" xfId="2" builtinId="8"/>
    <cellStyle name="Hyperlink 2" xfId="3"/>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B1:H22"/>
  <sheetViews>
    <sheetView showGridLines="0" rightToLeft="1" tabSelected="1" workbookViewId="0">
      <pane ySplit="24" topLeftCell="A26" activePane="bottomLeft" state="frozenSplit"/>
      <selection activeCell="E34" sqref="E34"/>
      <selection pane="bottomLeft" activeCell="F17" sqref="F17"/>
    </sheetView>
  </sheetViews>
  <sheetFormatPr defaultColWidth="8.81640625" defaultRowHeight="12.5" x14ac:dyDescent="0.25"/>
  <cols>
    <col min="1" max="1" width="13.7265625" style="2" customWidth="1"/>
    <col min="2" max="2" width="3.54296875" style="2" customWidth="1"/>
    <col min="3" max="3" width="57.1796875" style="2" customWidth="1"/>
    <col min="4" max="4" width="13.1796875" style="2" customWidth="1"/>
    <col min="5" max="16384" width="8.81640625" style="2"/>
  </cols>
  <sheetData>
    <row r="1" spans="2:8" ht="21.75" customHeight="1" x14ac:dyDescent="0.25">
      <c r="C1" s="54" t="s">
        <v>133</v>
      </c>
    </row>
    <row r="2" spans="2:8" ht="16.899999999999999" customHeight="1" x14ac:dyDescent="0.4">
      <c r="B2" s="64"/>
      <c r="C2" s="57" t="s">
        <v>180</v>
      </c>
      <c r="G2" s="214"/>
      <c r="H2" s="215"/>
    </row>
    <row r="3" spans="2:8" ht="16.899999999999999" customHeight="1" x14ac:dyDescent="0.35">
      <c r="B3" s="55"/>
      <c r="C3" s="63" t="s">
        <v>71</v>
      </c>
    </row>
    <row r="4" spans="2:8" ht="13.15" customHeight="1" x14ac:dyDescent="0.25">
      <c r="C4" s="55" t="s">
        <v>70</v>
      </c>
    </row>
    <row r="5" spans="2:8" ht="13.15" customHeight="1" x14ac:dyDescent="0.4">
      <c r="B5" s="55"/>
      <c r="C5" s="115"/>
      <c r="D5" s="116"/>
    </row>
    <row r="6" spans="2:8" s="8" customFormat="1" ht="15.75" customHeight="1" x14ac:dyDescent="0.3">
      <c r="C6" s="225" t="str">
        <f>'עלות הקמה ומוצרים שוב'!A1</f>
        <v>טבלה 1: רכש מוצרים ומימוש הפתרון הנדרש להקמת פרויקט שדרוג והקמה של מערך השו"ב</v>
      </c>
      <c r="D6" s="226"/>
      <c r="E6" s="65"/>
    </row>
    <row r="7" spans="2:8" s="8" customFormat="1" ht="15.75" customHeight="1" x14ac:dyDescent="0.3">
      <c r="C7" s="205" t="s">
        <v>181</v>
      </c>
      <c r="D7" s="60"/>
      <c r="E7" s="65"/>
    </row>
    <row r="8" spans="2:8" s="8" customFormat="1" ht="15.75" customHeight="1" x14ac:dyDescent="0.3">
      <c r="C8" s="113" t="s">
        <v>183</v>
      </c>
      <c r="D8" s="117"/>
      <c r="E8" s="65"/>
    </row>
    <row r="9" spans="2:8" s="8" customFormat="1" ht="15.75" customHeight="1" x14ac:dyDescent="0.3">
      <c r="C9" s="186" t="str">
        <f>'שירותים נוספים'!A1</f>
        <v xml:space="preserve">טבלה 4 שירותים נוספים </v>
      </c>
      <c r="D9" s="60"/>
      <c r="E9" s="62"/>
    </row>
    <row r="10" spans="2:8" s="8" customFormat="1" ht="15.75" customHeight="1" x14ac:dyDescent="0.3">
      <c r="C10" s="114" t="str">
        <f>'ריכוז עלויות כולל'!A1</f>
        <v xml:space="preserve">טבלה 5: ריכוז עלויות כולל </v>
      </c>
      <c r="D10" s="61"/>
      <c r="E10" s="62"/>
    </row>
    <row r="11" spans="2:8" s="8" customFormat="1" ht="15.75" customHeight="1" x14ac:dyDescent="0.35">
      <c r="B11" s="20"/>
      <c r="C11" s="18"/>
    </row>
    <row r="12" spans="2:8" s="6" customFormat="1" ht="14" x14ac:dyDescent="0.3">
      <c r="C12" s="9" t="s">
        <v>72</v>
      </c>
      <c r="D12" s="111">
        <v>3.375</v>
      </c>
      <c r="E12" s="3"/>
      <c r="F12" s="3"/>
    </row>
    <row r="13" spans="2:8" s="6" customFormat="1" ht="14.5" customHeight="1" x14ac:dyDescent="0.3">
      <c r="C13" s="9" t="s">
        <v>31</v>
      </c>
      <c r="D13" s="112">
        <v>44805</v>
      </c>
      <c r="E13" s="3"/>
      <c r="F13" s="3"/>
    </row>
    <row r="14" spans="2:8" s="6" customFormat="1" ht="14.5" customHeight="1" x14ac:dyDescent="0.3">
      <c r="B14" s="42"/>
      <c r="C14" s="43"/>
      <c r="D14" s="3"/>
      <c r="E14" s="3"/>
      <c r="F14" s="3"/>
    </row>
    <row r="15" spans="2:8" ht="15.75" customHeight="1" x14ac:dyDescent="0.3">
      <c r="B15" s="66"/>
      <c r="C15" s="56" t="s">
        <v>4</v>
      </c>
      <c r="D15" s="3"/>
      <c r="E15" s="3"/>
      <c r="F15" s="3"/>
    </row>
    <row r="16" spans="2:8" ht="15.75" customHeight="1" x14ac:dyDescent="0.3">
      <c r="B16" s="85">
        <v>1</v>
      </c>
      <c r="C16" s="218" t="s">
        <v>94</v>
      </c>
      <c r="D16" s="219"/>
      <c r="E16" s="3"/>
      <c r="F16" s="3"/>
    </row>
    <row r="17" spans="2:6" ht="15.75" customHeight="1" x14ac:dyDescent="0.3">
      <c r="B17" s="86">
        <v>2</v>
      </c>
      <c r="C17" s="220" t="s">
        <v>23</v>
      </c>
      <c r="D17" s="221"/>
      <c r="E17" s="3"/>
      <c r="F17" s="3"/>
    </row>
    <row r="18" spans="2:6" ht="15.75" customHeight="1" x14ac:dyDescent="0.3">
      <c r="B18" s="86">
        <v>3</v>
      </c>
      <c r="C18" s="147" t="s">
        <v>114</v>
      </c>
      <c r="D18" s="143"/>
      <c r="E18" s="3"/>
      <c r="F18" s="3"/>
    </row>
    <row r="19" spans="2:6" ht="15.75" customHeight="1" x14ac:dyDescent="0.3">
      <c r="B19" s="86">
        <v>3</v>
      </c>
      <c r="C19" s="222" t="s">
        <v>24</v>
      </c>
      <c r="D19" s="221"/>
      <c r="E19" s="3"/>
      <c r="F19" s="3"/>
    </row>
    <row r="20" spans="2:6" ht="14" x14ac:dyDescent="0.3">
      <c r="B20" s="86">
        <v>4</v>
      </c>
      <c r="C20" s="222" t="s">
        <v>25</v>
      </c>
      <c r="D20" s="221"/>
      <c r="E20" s="3"/>
      <c r="F20" s="3"/>
    </row>
    <row r="21" spans="2:6" ht="14" x14ac:dyDescent="0.3">
      <c r="B21" s="86">
        <v>5</v>
      </c>
      <c r="C21" s="223" t="s">
        <v>26</v>
      </c>
      <c r="D21" s="224"/>
      <c r="E21" s="3"/>
      <c r="F21" s="3"/>
    </row>
    <row r="22" spans="2:6" ht="15.75" customHeight="1" x14ac:dyDescent="0.3">
      <c r="B22" s="87">
        <v>6</v>
      </c>
      <c r="C22" s="216" t="s">
        <v>27</v>
      </c>
      <c r="D22" s="217"/>
      <c r="E22" s="3"/>
      <c r="F22" s="3"/>
    </row>
  </sheetData>
  <mergeCells count="8">
    <mergeCell ref="G2:H2"/>
    <mergeCell ref="C22:D22"/>
    <mergeCell ref="C16:D16"/>
    <mergeCell ref="C17:D17"/>
    <mergeCell ref="C19:D19"/>
    <mergeCell ref="C20:D20"/>
    <mergeCell ref="C21:D21"/>
    <mergeCell ref="C6:D6"/>
  </mergeCells>
  <phoneticPr fontId="2" type="noConversion"/>
  <hyperlinks>
    <hyperlink ref="C7" location="'סימולציה לרכש עתידי'!A1" tooltip="הקלק/י כאן על מנת להגיע לגליון" display="טבלה 4: תחזית רכש עתידי של מוצרי שו&quot;ב"/>
    <hyperlink ref="C10" location="'ריכוז עלויות כולל'!A1" tooltip="הקלק/י כאן על מנת להגיע לגליון" display="'ריכוז עלויות כולל'!A1"/>
    <hyperlink ref="C9" location="'שירותים נוספים'!A1" tooltip="הקלק/י כאן על מנת להגיע לגליון" display="'שירותים נוספים'!A1"/>
    <hyperlink ref="C6:D6" location="'עלות הקמה ומוצרים שוב'!A1" tooltip="הקלק/י כאן על מנת להגיע לגליון" display="'עלות הקמה ומוצרים שוב'!A1"/>
    <hyperlink ref="C8" location="'קורסים '!A1" tooltip="הקלק/י כאן על מנת להגיע לגליון" display="טבלה 5: קורסים"/>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N29"/>
  <sheetViews>
    <sheetView showGridLines="0" rightToLeft="1" zoomScaleNormal="100" workbookViewId="0">
      <pane xSplit="3" ySplit="3" topLeftCell="D4" activePane="bottomRight" state="frozenSplit"/>
      <selection activeCell="E34" sqref="E34"/>
      <selection pane="topRight" activeCell="E34" sqref="E34"/>
      <selection pane="bottomLeft" activeCell="E34" sqref="E34"/>
      <selection pane="bottomRight" sqref="A1:C1"/>
    </sheetView>
  </sheetViews>
  <sheetFormatPr defaultColWidth="9.1796875" defaultRowHeight="12.5" x14ac:dyDescent="0.25"/>
  <cols>
    <col min="1" max="1" width="4.81640625" style="105" customWidth="1"/>
    <col min="2" max="2" width="31.54296875" style="107" customWidth="1"/>
    <col min="3" max="3" width="46.7265625" style="107" customWidth="1"/>
    <col min="4" max="4" width="10.54296875" style="107" customWidth="1"/>
    <col min="5" max="5" width="13.54296875" style="107" customWidth="1"/>
    <col min="6" max="6" width="13.1796875" style="22" customWidth="1"/>
    <col min="7" max="7" width="13.26953125" style="160" customWidth="1"/>
    <col min="8" max="8" width="11.7265625" style="22" customWidth="1"/>
    <col min="9" max="9" width="12" style="160" customWidth="1"/>
    <col min="10" max="10" width="14.26953125" style="167" customWidth="1"/>
    <col min="11" max="11" width="16.1796875" style="160" customWidth="1"/>
    <col min="12" max="12" width="15.54296875" style="160" customWidth="1"/>
    <col min="13" max="13" width="17.08984375" style="160" customWidth="1"/>
    <col min="14" max="14" width="14.54296875" style="160" bestFit="1" customWidth="1"/>
    <col min="15" max="15" width="16.7265625" style="22" bestFit="1" customWidth="1"/>
    <col min="16" max="16384" width="9.1796875" style="22"/>
  </cols>
  <sheetData>
    <row r="1" spans="1:14" ht="44.5" x14ac:dyDescent="0.25">
      <c r="A1" s="227" t="str">
        <f>"טבלה 1: רכש מוצרים ומימוש הפתרון הנדרש להקמת " &amp; ProjectName</f>
        <v>טבלה 1: רכש מוצרים ומימוש הפתרון הנדרש להקמת פרויקט שדרוג והקמה של מערך השו"ב</v>
      </c>
      <c r="B1" s="228"/>
      <c r="C1" s="228"/>
      <c r="D1" s="79" t="s">
        <v>88</v>
      </c>
      <c r="E1" s="98"/>
      <c r="F1" s="69"/>
      <c r="G1" s="156"/>
      <c r="H1" s="69"/>
      <c r="I1" s="156"/>
      <c r="J1" s="162"/>
      <c r="K1" s="156"/>
      <c r="L1" s="156"/>
    </row>
    <row r="2" spans="1:14" ht="72.75" customHeight="1" x14ac:dyDescent="0.25">
      <c r="A2" s="229" t="s">
        <v>203</v>
      </c>
      <c r="B2" s="230"/>
      <c r="C2" s="230"/>
      <c r="D2" s="80" t="s">
        <v>87</v>
      </c>
      <c r="E2" s="99"/>
      <c r="F2" s="70"/>
      <c r="G2" s="157"/>
      <c r="H2" s="70"/>
      <c r="I2" s="157"/>
      <c r="J2" s="163"/>
      <c r="K2" s="157"/>
      <c r="L2" s="157"/>
    </row>
    <row r="3" spans="1:14" s="23" customFormat="1" ht="91" x14ac:dyDescent="0.25">
      <c r="A3" s="100" t="s">
        <v>0</v>
      </c>
      <c r="B3" s="82" t="s">
        <v>32</v>
      </c>
      <c r="C3" s="82" t="s">
        <v>74</v>
      </c>
      <c r="D3" s="82" t="s">
        <v>143</v>
      </c>
      <c r="E3" s="81" t="s">
        <v>34</v>
      </c>
      <c r="F3" s="81" t="s">
        <v>35</v>
      </c>
      <c r="G3" s="81" t="s">
        <v>113</v>
      </c>
      <c r="H3" s="81" t="s">
        <v>90</v>
      </c>
      <c r="I3" s="83" t="s">
        <v>116</v>
      </c>
      <c r="J3" s="81" t="s">
        <v>105</v>
      </c>
      <c r="K3" s="81" t="s">
        <v>109</v>
      </c>
      <c r="L3" s="81" t="s">
        <v>190</v>
      </c>
      <c r="M3" s="81" t="s">
        <v>191</v>
      </c>
      <c r="N3" s="81" t="s">
        <v>119</v>
      </c>
    </row>
    <row r="4" spans="1:14" s="25" customFormat="1" ht="15.5" x14ac:dyDescent="0.25">
      <c r="A4" s="95"/>
      <c r="B4" s="101" t="s">
        <v>73</v>
      </c>
      <c r="C4" s="96"/>
      <c r="D4" s="97"/>
      <c r="E4" s="24"/>
      <c r="F4" s="24"/>
      <c r="G4" s="158"/>
      <c r="H4" s="24"/>
      <c r="I4" s="168"/>
      <c r="J4" s="158"/>
      <c r="K4" s="172"/>
      <c r="L4" s="172"/>
      <c r="M4" s="175"/>
      <c r="N4" s="172"/>
    </row>
    <row r="5" spans="1:14" ht="43" customHeight="1" x14ac:dyDescent="0.25">
      <c r="A5" s="102">
        <v>1</v>
      </c>
      <c r="B5" s="130" t="s">
        <v>147</v>
      </c>
      <c r="C5" s="104" t="s">
        <v>168</v>
      </c>
      <c r="D5" s="131">
        <v>16</v>
      </c>
      <c r="E5" s="17" t="s">
        <v>152</v>
      </c>
      <c r="F5" s="67"/>
      <c r="G5" s="153"/>
      <c r="H5" s="151"/>
      <c r="I5" s="150"/>
      <c r="J5" s="164">
        <f>G5*I5+H5*I5</f>
        <v>0</v>
      </c>
      <c r="K5" s="173"/>
      <c r="L5" s="178"/>
      <c r="M5" s="164">
        <f>G5*L5*I5</f>
        <v>0</v>
      </c>
      <c r="N5" s="173"/>
    </row>
    <row r="6" spans="1:14" ht="52" customHeight="1" x14ac:dyDescent="0.25">
      <c r="A6" s="102">
        <v>2</v>
      </c>
      <c r="B6" s="130" t="s">
        <v>150</v>
      </c>
      <c r="C6" s="104" t="s">
        <v>175</v>
      </c>
      <c r="D6" s="201">
        <v>1200</v>
      </c>
      <c r="E6" s="153" t="s">
        <v>176</v>
      </c>
      <c r="F6" s="67"/>
      <c r="G6" s="153"/>
      <c r="H6" s="151"/>
      <c r="I6" s="150"/>
      <c r="J6" s="164">
        <f>G6*I6+H6*I6</f>
        <v>0</v>
      </c>
      <c r="K6" s="173"/>
      <c r="L6" s="178"/>
      <c r="M6" s="164">
        <f t="shared" ref="M6:M7" si="0">J6*L6+K6*L6</f>
        <v>0</v>
      </c>
      <c r="N6" s="173"/>
    </row>
    <row r="7" spans="1:14" ht="43.5" customHeight="1" x14ac:dyDescent="0.25">
      <c r="A7" s="102">
        <v>3</v>
      </c>
      <c r="B7" s="104" t="s">
        <v>154</v>
      </c>
      <c r="C7" s="104" t="s">
        <v>155</v>
      </c>
      <c r="D7" s="131">
        <v>1</v>
      </c>
      <c r="E7" s="67"/>
      <c r="F7" s="67"/>
      <c r="H7" s="151"/>
      <c r="I7" s="150"/>
      <c r="J7" s="164">
        <f>G7*I7+H7*I7</f>
        <v>0</v>
      </c>
      <c r="K7" s="173"/>
      <c r="L7" s="178"/>
      <c r="M7" s="164">
        <f t="shared" si="0"/>
        <v>0</v>
      </c>
      <c r="N7" s="173"/>
    </row>
    <row r="8" spans="1:14" ht="50.5" x14ac:dyDescent="0.25">
      <c r="A8" s="102">
        <v>4</v>
      </c>
      <c r="B8" s="104" t="s">
        <v>173</v>
      </c>
      <c r="C8" s="104" t="s">
        <v>174</v>
      </c>
      <c r="D8" s="131">
        <v>1</v>
      </c>
      <c r="E8" s="67"/>
      <c r="F8" s="67"/>
      <c r="G8" s="153"/>
      <c r="H8" s="151"/>
      <c r="I8" s="150"/>
      <c r="J8" s="164">
        <f t="shared" ref="J8:J13" si="1">G8*I8+H8*I8</f>
        <v>0</v>
      </c>
      <c r="K8" s="173"/>
      <c r="L8" s="178"/>
      <c r="M8" s="164">
        <f t="shared" ref="M8:M14" si="2">G8*L8*I8</f>
        <v>0</v>
      </c>
      <c r="N8" s="173">
        <v>0</v>
      </c>
    </row>
    <row r="9" spans="1:14" ht="125" x14ac:dyDescent="0.25">
      <c r="A9" s="102">
        <v>5</v>
      </c>
      <c r="B9" s="130" t="s">
        <v>153</v>
      </c>
      <c r="C9" s="104" t="s">
        <v>157</v>
      </c>
      <c r="D9" s="131">
        <v>1</v>
      </c>
      <c r="E9" s="67"/>
      <c r="F9" s="192"/>
      <c r="G9" s="193"/>
      <c r="H9" s="194"/>
      <c r="I9" s="195"/>
      <c r="J9" s="196">
        <f t="shared" si="1"/>
        <v>0</v>
      </c>
      <c r="K9" s="197"/>
      <c r="L9" s="198"/>
      <c r="M9" s="196">
        <f t="shared" si="2"/>
        <v>0</v>
      </c>
      <c r="N9" s="197"/>
    </row>
    <row r="10" spans="1:14" ht="39" customHeight="1" x14ac:dyDescent="0.25">
      <c r="A10" s="102">
        <v>6</v>
      </c>
      <c r="B10" s="104" t="s">
        <v>129</v>
      </c>
      <c r="C10" s="104" t="s">
        <v>156</v>
      </c>
      <c r="D10" s="131"/>
      <c r="E10" s="67"/>
      <c r="F10" s="67"/>
      <c r="G10" s="153"/>
      <c r="H10" s="151"/>
      <c r="I10" s="150"/>
      <c r="J10" s="164">
        <f t="shared" si="1"/>
        <v>0</v>
      </c>
      <c r="K10" s="173"/>
      <c r="L10" s="178"/>
      <c r="M10" s="164">
        <f t="shared" si="2"/>
        <v>0</v>
      </c>
      <c r="N10" s="173"/>
    </row>
    <row r="11" spans="1:14" ht="50" x14ac:dyDescent="0.25">
      <c r="A11" s="102">
        <v>7</v>
      </c>
      <c r="B11" s="104" t="s">
        <v>130</v>
      </c>
      <c r="C11" s="104" t="s">
        <v>158</v>
      </c>
      <c r="D11" s="131"/>
      <c r="E11" s="67"/>
      <c r="F11" s="67"/>
      <c r="G11" s="153"/>
      <c r="H11" s="151"/>
      <c r="I11" s="150"/>
      <c r="J11" s="164">
        <f t="shared" si="1"/>
        <v>0</v>
      </c>
      <c r="K11" s="173"/>
      <c r="L11" s="178"/>
      <c r="M11" s="164">
        <f t="shared" si="2"/>
        <v>0</v>
      </c>
      <c r="N11" s="173"/>
    </row>
    <row r="12" spans="1:14" x14ac:dyDescent="0.25">
      <c r="A12" s="102">
        <v>8</v>
      </c>
      <c r="B12" s="104" t="s">
        <v>131</v>
      </c>
      <c r="C12" s="104" t="s">
        <v>132</v>
      </c>
      <c r="D12" s="131"/>
      <c r="E12" s="67"/>
      <c r="F12" s="67"/>
      <c r="G12" s="153"/>
      <c r="H12" s="151"/>
      <c r="I12" s="150"/>
      <c r="J12" s="164">
        <f t="shared" si="1"/>
        <v>0</v>
      </c>
      <c r="K12" s="173"/>
      <c r="L12" s="178"/>
      <c r="M12" s="164">
        <f t="shared" si="2"/>
        <v>0</v>
      </c>
      <c r="N12" s="173"/>
    </row>
    <row r="13" spans="1:14" ht="26.5" customHeight="1" x14ac:dyDescent="0.25">
      <c r="A13" s="102">
        <v>9</v>
      </c>
      <c r="B13" s="129" t="s">
        <v>159</v>
      </c>
      <c r="C13" s="104" t="s">
        <v>128</v>
      </c>
      <c r="D13" s="131">
        <v>1</v>
      </c>
      <c r="E13" s="67"/>
      <c r="F13" s="67"/>
      <c r="G13" s="153"/>
      <c r="H13" s="151"/>
      <c r="I13" s="150"/>
      <c r="J13" s="164">
        <f t="shared" si="1"/>
        <v>0</v>
      </c>
      <c r="K13" s="173"/>
      <c r="L13" s="178"/>
      <c r="M13" s="164">
        <f t="shared" si="2"/>
        <v>0</v>
      </c>
      <c r="N13" s="173"/>
    </row>
    <row r="14" spans="1:14" ht="50" x14ac:dyDescent="0.25">
      <c r="A14" s="102">
        <v>10</v>
      </c>
      <c r="B14" s="129" t="s">
        <v>95</v>
      </c>
      <c r="C14" s="104" t="s">
        <v>160</v>
      </c>
      <c r="D14" s="189">
        <v>10</v>
      </c>
      <c r="E14" s="67"/>
      <c r="F14" s="67"/>
      <c r="G14" s="153"/>
      <c r="H14" s="68"/>
      <c r="I14" s="150"/>
      <c r="J14" s="164">
        <f>I14*(G14+H14)</f>
        <v>0</v>
      </c>
      <c r="K14" s="173"/>
      <c r="L14" s="178"/>
      <c r="M14" s="164">
        <f t="shared" si="2"/>
        <v>0</v>
      </c>
      <c r="N14" s="173"/>
    </row>
    <row r="15" spans="1:14" x14ac:dyDescent="0.25">
      <c r="A15" s="102">
        <v>11</v>
      </c>
      <c r="B15" s="231" t="s">
        <v>161</v>
      </c>
      <c r="C15" s="104" t="s">
        <v>162</v>
      </c>
      <c r="D15" s="131">
        <v>1000</v>
      </c>
      <c r="E15" s="202"/>
      <c r="F15" s="202"/>
      <c r="G15" s="203"/>
      <c r="H15" s="136"/>
      <c r="I15" s="169"/>
      <c r="J15" s="165"/>
      <c r="K15" s="173"/>
      <c r="L15" s="179"/>
      <c r="M15" s="165"/>
      <c r="N15" s="173"/>
    </row>
    <row r="16" spans="1:14" ht="39" customHeight="1" x14ac:dyDescent="0.25">
      <c r="A16" s="102"/>
      <c r="B16" s="232"/>
      <c r="C16" s="104" t="s">
        <v>163</v>
      </c>
      <c r="D16" s="131">
        <v>300</v>
      </c>
      <c r="E16" s="202"/>
      <c r="F16" s="202"/>
      <c r="G16" s="203"/>
      <c r="H16" s="136"/>
      <c r="I16" s="169"/>
      <c r="J16" s="165"/>
      <c r="K16" s="173"/>
      <c r="L16" s="179"/>
      <c r="M16" s="165"/>
      <c r="N16" s="173"/>
    </row>
    <row r="17" spans="1:14" ht="25" x14ac:dyDescent="0.25">
      <c r="A17" s="102">
        <v>12</v>
      </c>
      <c r="B17" s="231" t="s">
        <v>177</v>
      </c>
      <c r="C17" s="104" t="s">
        <v>164</v>
      </c>
      <c r="D17" s="149">
        <v>700</v>
      </c>
      <c r="E17" s="67"/>
      <c r="F17" s="67"/>
      <c r="G17" s="203"/>
      <c r="H17" s="151"/>
      <c r="I17" s="150"/>
      <c r="J17" s="164">
        <f>I17*H17</f>
        <v>0</v>
      </c>
      <c r="K17" s="179"/>
      <c r="L17" s="179"/>
      <c r="M17" s="164">
        <f>J17/3</f>
        <v>0</v>
      </c>
      <c r="N17" s="197"/>
    </row>
    <row r="18" spans="1:14" ht="17.5" customHeight="1" x14ac:dyDescent="0.25">
      <c r="A18" s="102">
        <v>13</v>
      </c>
      <c r="B18" s="232"/>
      <c r="C18" s="104" t="s">
        <v>146</v>
      </c>
      <c r="D18" s="200">
        <v>300</v>
      </c>
      <c r="E18" s="67"/>
      <c r="F18" s="67"/>
      <c r="G18" s="153"/>
      <c r="H18" s="151"/>
      <c r="I18" s="150"/>
      <c r="J18" s="164">
        <f>I18*H18</f>
        <v>0</v>
      </c>
      <c r="K18" s="173"/>
      <c r="L18" s="178"/>
      <c r="M18" s="164">
        <f>L18*J18</f>
        <v>0</v>
      </c>
      <c r="N18" s="173"/>
    </row>
    <row r="19" spans="1:14" ht="100" x14ac:dyDescent="0.25">
      <c r="A19" s="102">
        <v>14</v>
      </c>
      <c r="B19" s="103" t="s">
        <v>75</v>
      </c>
      <c r="C19" s="104" t="s">
        <v>189</v>
      </c>
      <c r="D19" s="90"/>
      <c r="E19" s="67"/>
      <c r="F19" s="67"/>
      <c r="G19" s="152"/>
      <c r="H19" s="68"/>
      <c r="I19" s="150"/>
      <c r="J19" s="164">
        <f>G19*I19+H19*I19</f>
        <v>0</v>
      </c>
      <c r="K19" s="173"/>
      <c r="L19" s="178"/>
      <c r="M19" s="164">
        <f>G19*L19*I19</f>
        <v>0</v>
      </c>
      <c r="N19" s="173"/>
    </row>
    <row r="20" spans="1:14" s="26" customFormat="1" ht="14" x14ac:dyDescent="0.25">
      <c r="A20" s="102">
        <v>15</v>
      </c>
      <c r="B20" s="94" t="s">
        <v>100</v>
      </c>
      <c r="C20" s="94"/>
      <c r="D20" s="93"/>
      <c r="E20" s="45"/>
      <c r="F20" s="45"/>
      <c r="G20" s="159"/>
      <c r="H20" s="45"/>
      <c r="I20" s="170"/>
      <c r="J20" s="166">
        <f>SUM(J5:J19)</f>
        <v>0</v>
      </c>
      <c r="K20" s="174">
        <f>SUM(K5:K19)</f>
        <v>0</v>
      </c>
      <c r="L20" s="159"/>
      <c r="M20" s="176">
        <f>SUM(M5:M19)</f>
        <v>0</v>
      </c>
      <c r="N20" s="174">
        <f>SUM(N5:N19)</f>
        <v>0</v>
      </c>
    </row>
    <row r="21" spans="1:14" ht="23" customHeight="1" x14ac:dyDescent="0.25">
      <c r="A21" s="102">
        <v>16</v>
      </c>
      <c r="B21" s="137" t="s">
        <v>99</v>
      </c>
      <c r="C21" s="104" t="s">
        <v>108</v>
      </c>
      <c r="D21" s="149">
        <v>5</v>
      </c>
      <c r="E21" s="67"/>
      <c r="F21" s="67"/>
      <c r="G21" s="153"/>
      <c r="H21" s="151"/>
      <c r="I21" s="150"/>
      <c r="J21" s="164">
        <f t="shared" ref="J21" si="3">I21*(G21+H21)</f>
        <v>0</v>
      </c>
      <c r="K21" s="173"/>
      <c r="L21" s="178"/>
      <c r="M21" s="164">
        <f t="shared" ref="M21" si="4">G21*L21*I21</f>
        <v>0</v>
      </c>
      <c r="N21" s="173"/>
    </row>
    <row r="22" spans="1:14" ht="25" x14ac:dyDescent="0.25">
      <c r="A22" s="102">
        <v>17</v>
      </c>
      <c r="B22" s="206" t="s">
        <v>141</v>
      </c>
      <c r="C22" s="104" t="s">
        <v>151</v>
      </c>
      <c r="D22" s="131">
        <v>1</v>
      </c>
      <c r="E22" s="67"/>
      <c r="F22" s="67"/>
      <c r="G22" s="153"/>
      <c r="H22" s="153"/>
      <c r="I22" s="150"/>
      <c r="J22" s="164">
        <f>G22*I22+H22*I22</f>
        <v>0</v>
      </c>
      <c r="K22" s="173"/>
      <c r="L22" s="178"/>
      <c r="M22" s="164">
        <f>G22*L22*I22</f>
        <v>0</v>
      </c>
      <c r="N22" s="173"/>
    </row>
    <row r="23" spans="1:14" ht="18" x14ac:dyDescent="0.25">
      <c r="A23" s="102">
        <v>18</v>
      </c>
      <c r="B23" s="106" t="s">
        <v>11</v>
      </c>
      <c r="C23" s="106"/>
      <c r="E23" s="22"/>
      <c r="I23" s="167"/>
      <c r="J23" s="160"/>
    </row>
    <row r="24" spans="1:14" ht="125" x14ac:dyDescent="0.25">
      <c r="A24" s="102">
        <v>19</v>
      </c>
      <c r="B24" s="108" t="s">
        <v>9</v>
      </c>
      <c r="C24" s="108" t="s">
        <v>76</v>
      </c>
      <c r="D24" s="146" t="s">
        <v>111</v>
      </c>
      <c r="E24" s="78" t="s">
        <v>165</v>
      </c>
      <c r="F24" s="78" t="s">
        <v>10</v>
      </c>
      <c r="G24" s="161" t="s">
        <v>112</v>
      </c>
      <c r="H24" s="78" t="s">
        <v>115</v>
      </c>
      <c r="I24" s="171" t="s">
        <v>110</v>
      </c>
      <c r="J24" s="161" t="s">
        <v>91</v>
      </c>
      <c r="K24" s="161" t="s">
        <v>117</v>
      </c>
      <c r="L24" s="161" t="s">
        <v>118</v>
      </c>
      <c r="M24" s="177" t="s">
        <v>30</v>
      </c>
      <c r="N24" s="161" t="s">
        <v>192</v>
      </c>
    </row>
    <row r="25" spans="1:14" x14ac:dyDescent="0.25">
      <c r="B25" s="109"/>
      <c r="C25" s="109"/>
      <c r="D25" s="110"/>
    </row>
    <row r="26" spans="1:14" x14ac:dyDescent="0.25">
      <c r="B26" s="109"/>
      <c r="C26" s="6"/>
      <c r="D26" s="53"/>
    </row>
    <row r="27" spans="1:14" x14ac:dyDescent="0.25">
      <c r="B27" s="109"/>
      <c r="C27" s="109"/>
      <c r="D27" s="53"/>
    </row>
    <row r="28" spans="1:14" x14ac:dyDescent="0.25">
      <c r="B28" s="109"/>
      <c r="C28" s="109"/>
      <c r="D28" s="53"/>
    </row>
    <row r="29" spans="1:14" x14ac:dyDescent="0.25">
      <c r="B29" s="6"/>
      <c r="C29" s="6"/>
      <c r="D29" s="53"/>
    </row>
  </sheetData>
  <sheetProtection formatColumns="0" formatRows="0" insertRows="0"/>
  <mergeCells count="4">
    <mergeCell ref="A1:C1"/>
    <mergeCell ref="A2:C2"/>
    <mergeCell ref="B15:B16"/>
    <mergeCell ref="B17:B18"/>
  </mergeCells>
  <phoneticPr fontId="2" type="noConversion"/>
  <hyperlinks>
    <hyperlink ref="D1" location="שער!A1" tooltip="הקלק/י כאן ע&quot;מ להגיע לגיליון" display="לעמוד השער"/>
    <hyperlink ref="D2" location="'ריכוז עלויות כולל'!A1" tooltip="הקלק/י כאן ע&quot;מ להגיע לגיליון" display="לגליון ריכוז עלויות כולל"/>
  </hyperlinks>
  <pageMargins left="0.51181102362204722" right="0.31496062992125984" top="0.62992125984251968" bottom="0.47244094488188981" header="0.31496062992125984" footer="0.27559055118110237"/>
  <pageSetup paperSize="9" scale="50"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6"/>
  </sheetPr>
  <dimension ref="A1:M27"/>
  <sheetViews>
    <sheetView showGridLines="0" rightToLeft="1" zoomScaleNormal="100" workbookViewId="0">
      <pane xSplit="6" ySplit="3" topLeftCell="G4" activePane="bottomRight" state="frozen"/>
      <selection activeCell="E34" sqref="E34"/>
      <selection pane="topRight" activeCell="E34" sqref="E34"/>
      <selection pane="bottomLeft" activeCell="E34" sqref="E34"/>
      <selection pane="bottomRight" activeCell="H13" sqref="H13"/>
    </sheetView>
  </sheetViews>
  <sheetFormatPr defaultColWidth="8.81640625" defaultRowHeight="52" customHeight="1" x14ac:dyDescent="0.25"/>
  <cols>
    <col min="1" max="1" width="4.26953125" style="13" customWidth="1"/>
    <col min="2" max="2" width="22.90625" style="1" customWidth="1"/>
    <col min="3" max="3" width="24.36328125" style="1" customWidth="1"/>
    <col min="4" max="4" width="7" style="13" customWidth="1"/>
    <col min="5" max="5" width="19.1796875" style="1" customWidth="1"/>
    <col min="6" max="6" width="11.6328125" style="13" customWidth="1"/>
    <col min="7" max="7" width="10.81640625" style="1" customWidth="1"/>
    <col min="8" max="8" width="8.6328125" style="1" customWidth="1"/>
    <col min="9" max="9" width="9.81640625" style="1" customWidth="1"/>
    <col min="10" max="10" width="9.90625" style="1" bestFit="1" customWidth="1"/>
    <col min="11" max="11" width="10.1796875" style="1" customWidth="1"/>
    <col min="12" max="12" width="13" style="183" customWidth="1"/>
    <col min="13" max="13" width="9.81640625" style="10" customWidth="1"/>
    <col min="14" max="16384" width="8.81640625" style="10"/>
  </cols>
  <sheetData>
    <row r="1" spans="1:13" ht="24.5" customHeight="1" x14ac:dyDescent="0.25">
      <c r="A1" s="235" t="s">
        <v>195</v>
      </c>
      <c r="B1" s="236"/>
      <c r="C1" s="236"/>
      <c r="D1" s="236"/>
      <c r="E1" s="236"/>
      <c r="F1" s="184" t="s">
        <v>88</v>
      </c>
      <c r="G1" s="12"/>
      <c r="H1" s="10"/>
      <c r="J1" s="10"/>
      <c r="K1" s="10"/>
      <c r="L1" s="180"/>
    </row>
    <row r="2" spans="1:13" ht="53.5" customHeight="1" x14ac:dyDescent="0.25">
      <c r="A2" s="237" t="s">
        <v>196</v>
      </c>
      <c r="B2" s="238"/>
      <c r="C2" s="238"/>
      <c r="D2" s="238"/>
      <c r="E2" s="238"/>
      <c r="F2" s="184" t="s">
        <v>89</v>
      </c>
      <c r="G2" s="29"/>
      <c r="H2" s="29"/>
      <c r="J2" s="29"/>
      <c r="K2" s="29"/>
      <c r="L2" s="29"/>
    </row>
    <row r="3" spans="1:13" s="27" customFormat="1" ht="42" customHeight="1" x14ac:dyDescent="0.25">
      <c r="A3" s="82" t="s">
        <v>0</v>
      </c>
      <c r="B3" s="82" t="s">
        <v>32</v>
      </c>
      <c r="C3" s="82" t="s">
        <v>92</v>
      </c>
      <c r="D3" s="82" t="s">
        <v>33</v>
      </c>
      <c r="E3" s="81" t="s">
        <v>41</v>
      </c>
      <c r="F3" s="82" t="s">
        <v>42</v>
      </c>
      <c r="G3" s="81" t="s">
        <v>44</v>
      </c>
      <c r="H3" s="81" t="s">
        <v>45</v>
      </c>
      <c r="I3" s="81" t="s">
        <v>122</v>
      </c>
      <c r="J3" s="81" t="s">
        <v>46</v>
      </c>
      <c r="K3" s="81" t="s">
        <v>62</v>
      </c>
      <c r="L3" s="81" t="s">
        <v>123</v>
      </c>
      <c r="M3" s="81" t="s">
        <v>47</v>
      </c>
    </row>
    <row r="4" spans="1:13" s="28" customFormat="1" ht="26" customHeight="1" x14ac:dyDescent="0.25">
      <c r="A4" s="30">
        <v>1</v>
      </c>
      <c r="B4" s="88" t="s">
        <v>77</v>
      </c>
      <c r="C4" s="89" t="s">
        <v>144</v>
      </c>
      <c r="D4" s="149">
        <v>2</v>
      </c>
      <c r="E4" s="188" t="str">
        <f>'עלות הקמה ומוצרים שוב'!E5</f>
        <v>Nimsoft או מוצר ה - APM או מוצר BigData</v>
      </c>
      <c r="F4" s="185">
        <f>'עלות הקמה ומוצרים שוב'!F5</f>
        <v>0</v>
      </c>
      <c r="G4" s="153"/>
      <c r="H4" s="154"/>
      <c r="I4" s="118"/>
      <c r="J4" s="142">
        <f>G4-G4*I4</f>
        <v>0</v>
      </c>
      <c r="K4" s="142">
        <f t="shared" ref="K4:K9" si="0">J4*H4</f>
        <v>0</v>
      </c>
      <c r="L4" s="181"/>
      <c r="M4" s="142">
        <f t="shared" ref="M4:M9" si="1">K4*L4</f>
        <v>0</v>
      </c>
    </row>
    <row r="5" spans="1:13" s="28" customFormat="1" ht="14" customHeight="1" x14ac:dyDescent="0.25">
      <c r="A5" s="30">
        <v>2</v>
      </c>
      <c r="B5" s="190" t="s">
        <v>178</v>
      </c>
      <c r="C5" s="89" t="s">
        <v>149</v>
      </c>
      <c r="D5" s="149">
        <v>50</v>
      </c>
      <c r="E5" s="191" t="s">
        <v>134</v>
      </c>
      <c r="F5" s="185">
        <f>'עלות הקמה ומוצרים שוב'!E18</f>
        <v>0</v>
      </c>
      <c r="G5" s="154"/>
      <c r="H5" s="154"/>
      <c r="I5" s="118"/>
      <c r="J5" s="142">
        <f t="shared" ref="J5:J9" si="2">G5-G5*I5</f>
        <v>0</v>
      </c>
      <c r="K5" s="142">
        <f t="shared" si="0"/>
        <v>0</v>
      </c>
      <c r="L5" s="181"/>
      <c r="M5" s="142">
        <f t="shared" si="1"/>
        <v>0</v>
      </c>
    </row>
    <row r="6" spans="1:13" s="28" customFormat="1" ht="26.5" customHeight="1" x14ac:dyDescent="0.25">
      <c r="A6" s="30">
        <v>3</v>
      </c>
      <c r="B6" s="190" t="s">
        <v>135</v>
      </c>
      <c r="C6" s="89" t="s">
        <v>149</v>
      </c>
      <c r="D6" s="149">
        <v>50</v>
      </c>
      <c r="E6" s="188" t="s">
        <v>167</v>
      </c>
      <c r="F6" s="185">
        <f>'עלות הקמה ומוצרים שוב'!F6</f>
        <v>0</v>
      </c>
      <c r="G6" s="154"/>
      <c r="H6" s="154"/>
      <c r="I6" s="118"/>
      <c r="J6" s="142">
        <f t="shared" si="2"/>
        <v>0</v>
      </c>
      <c r="K6" s="142">
        <f t="shared" si="0"/>
        <v>0</v>
      </c>
      <c r="L6" s="181"/>
      <c r="M6" s="142">
        <f t="shared" si="1"/>
        <v>0</v>
      </c>
    </row>
    <row r="7" spans="1:13" s="28" customFormat="1" ht="17" customHeight="1" x14ac:dyDescent="0.25">
      <c r="A7" s="30">
        <v>4</v>
      </c>
      <c r="B7" s="190" t="s">
        <v>136</v>
      </c>
      <c r="C7" s="89" t="s">
        <v>148</v>
      </c>
      <c r="D7" s="149">
        <v>12</v>
      </c>
      <c r="E7" s="188"/>
      <c r="F7" s="188"/>
      <c r="G7" s="154"/>
      <c r="H7" s="154"/>
      <c r="I7" s="118"/>
      <c r="J7" s="142">
        <f t="shared" si="2"/>
        <v>0</v>
      </c>
      <c r="K7" s="142">
        <f t="shared" si="0"/>
        <v>0</v>
      </c>
      <c r="L7" s="181"/>
      <c r="M7" s="142">
        <f t="shared" si="1"/>
        <v>0</v>
      </c>
    </row>
    <row r="8" spans="1:13" s="28" customFormat="1" ht="16" customHeight="1" x14ac:dyDescent="0.25">
      <c r="A8" s="199">
        <v>5</v>
      </c>
      <c r="B8" s="190" t="s">
        <v>137</v>
      </c>
      <c r="C8" s="89" t="s">
        <v>142</v>
      </c>
      <c r="D8" s="149">
        <v>4</v>
      </c>
      <c r="E8" s="188"/>
      <c r="F8" s="188"/>
      <c r="G8" s="154"/>
      <c r="H8" s="154"/>
      <c r="I8" s="118"/>
      <c r="J8" s="142">
        <f t="shared" si="2"/>
        <v>0</v>
      </c>
      <c r="K8" s="142">
        <f t="shared" si="0"/>
        <v>0</v>
      </c>
      <c r="L8" s="181"/>
      <c r="M8" s="142">
        <f t="shared" si="1"/>
        <v>0</v>
      </c>
    </row>
    <row r="9" spans="1:13" s="28" customFormat="1" ht="16.5" customHeight="1" x14ac:dyDescent="0.25">
      <c r="A9" s="199">
        <v>6</v>
      </c>
      <c r="B9" s="190" t="s">
        <v>138</v>
      </c>
      <c r="C9" s="89" t="s">
        <v>166</v>
      </c>
      <c r="D9" s="149">
        <v>10</v>
      </c>
      <c r="E9" s="188"/>
      <c r="F9" s="188"/>
      <c r="G9" s="154"/>
      <c r="H9" s="154"/>
      <c r="I9" s="118"/>
      <c r="J9" s="142">
        <f t="shared" si="2"/>
        <v>0</v>
      </c>
      <c r="K9" s="142">
        <f t="shared" si="0"/>
        <v>0</v>
      </c>
      <c r="L9" s="181"/>
      <c r="M9" s="142">
        <f t="shared" si="1"/>
        <v>0</v>
      </c>
    </row>
    <row r="10" spans="1:13" ht="22" customHeight="1" x14ac:dyDescent="0.25">
      <c r="A10" s="239" t="s">
        <v>12</v>
      </c>
      <c r="B10" s="240"/>
      <c r="C10" s="240"/>
      <c r="D10" s="240"/>
      <c r="E10" s="240"/>
      <c r="F10" s="46"/>
      <c r="G10" s="46"/>
      <c r="H10" s="46"/>
      <c r="I10" s="47"/>
      <c r="J10" s="47"/>
      <c r="K10" s="141">
        <f>SUM(K4:K9)</f>
        <v>0</v>
      </c>
      <c r="L10" s="182"/>
      <c r="M10" s="141">
        <f>SUM(M4:M9)</f>
        <v>0</v>
      </c>
    </row>
    <row r="11" spans="1:13" ht="17" customHeight="1" x14ac:dyDescent="0.4">
      <c r="A11" s="245" t="s">
        <v>194</v>
      </c>
      <c r="B11" s="245"/>
      <c r="C11" s="245"/>
      <c r="D11" s="245"/>
      <c r="E11" s="245"/>
      <c r="F11" s="245"/>
    </row>
    <row r="12" spans="1:13" ht="14.5" customHeight="1" x14ac:dyDescent="0.25">
      <c r="A12" s="38" t="s">
        <v>50</v>
      </c>
      <c r="B12" s="246" t="s">
        <v>13</v>
      </c>
      <c r="C12" s="246"/>
      <c r="D12" s="246"/>
      <c r="E12" s="246"/>
      <c r="F12" s="247"/>
    </row>
    <row r="13" spans="1:13" ht="11.5" customHeight="1" x14ac:dyDescent="0.25">
      <c r="A13" s="39" t="s">
        <v>49</v>
      </c>
      <c r="B13" s="243" t="s">
        <v>14</v>
      </c>
      <c r="C13" s="243"/>
      <c r="D13" s="243"/>
      <c r="E13" s="243"/>
      <c r="F13" s="244"/>
    </row>
    <row r="14" spans="1:13" ht="15" customHeight="1" x14ac:dyDescent="0.25">
      <c r="A14" s="39" t="s">
        <v>48</v>
      </c>
      <c r="B14" s="248" t="s">
        <v>193</v>
      </c>
      <c r="C14" s="243"/>
      <c r="D14" s="243"/>
      <c r="E14" s="243"/>
      <c r="F14" s="244"/>
    </row>
    <row r="15" spans="1:13" ht="27.5" customHeight="1" x14ac:dyDescent="0.25">
      <c r="A15" s="39" t="s">
        <v>51</v>
      </c>
      <c r="B15" s="249" t="s">
        <v>120</v>
      </c>
      <c r="C15" s="249"/>
      <c r="D15" s="249"/>
      <c r="E15" s="249"/>
      <c r="F15" s="250"/>
      <c r="H15" s="1" t="s">
        <v>69</v>
      </c>
    </row>
    <row r="16" spans="1:13" ht="15.5" customHeight="1" x14ac:dyDescent="0.25">
      <c r="A16" s="39" t="s">
        <v>52</v>
      </c>
      <c r="B16" s="243" t="s">
        <v>15</v>
      </c>
      <c r="C16" s="243"/>
      <c r="D16" s="243"/>
      <c r="E16" s="243"/>
      <c r="F16" s="244"/>
    </row>
    <row r="17" spans="1:13" ht="17" customHeight="1" x14ac:dyDescent="0.25">
      <c r="A17" s="39" t="s">
        <v>53</v>
      </c>
      <c r="B17" s="243" t="s">
        <v>16</v>
      </c>
      <c r="C17" s="243"/>
      <c r="D17" s="243"/>
      <c r="E17" s="243"/>
      <c r="F17" s="244"/>
    </row>
    <row r="18" spans="1:13" ht="28" customHeight="1" x14ac:dyDescent="0.25">
      <c r="A18" s="39" t="s">
        <v>54</v>
      </c>
      <c r="B18" s="249" t="s">
        <v>121</v>
      </c>
      <c r="C18" s="249"/>
      <c r="D18" s="249"/>
      <c r="E18" s="249"/>
      <c r="F18" s="250"/>
    </row>
    <row r="19" spans="1:13" ht="20" customHeight="1" x14ac:dyDescent="0.25">
      <c r="A19" s="40" t="s">
        <v>55</v>
      </c>
      <c r="B19" s="241" t="s">
        <v>17</v>
      </c>
      <c r="C19" s="241"/>
      <c r="D19" s="241"/>
      <c r="E19" s="241"/>
      <c r="F19" s="242"/>
    </row>
    <row r="20" spans="1:13" ht="52" customHeight="1" x14ac:dyDescent="0.25">
      <c r="A20" s="25"/>
      <c r="B20" s="41"/>
      <c r="C20" s="41"/>
      <c r="D20" s="41"/>
      <c r="E20" s="41"/>
      <c r="F20" s="41"/>
    </row>
    <row r="21" spans="1:13" ht="52" customHeight="1" x14ac:dyDescent="0.25">
      <c r="A21" s="227" t="str">
        <f>"טבלה 2.2: השלמת שיעור הנחה ממחירון יצרן עבור רכש עתידי של מוצרי " &amp; ProjectName</f>
        <v>טבלה 2.2: השלמת שיעור הנחה ממחירון יצרן עבור רכש עתידי של מוצרי פרויקט שדרוג והקמה של מערך השו"ב</v>
      </c>
      <c r="B21" s="228"/>
      <c r="C21" s="228"/>
      <c r="D21" s="228"/>
      <c r="E21" s="228"/>
      <c r="F21" s="41"/>
    </row>
    <row r="22" spans="1:13" ht="52" customHeight="1" x14ac:dyDescent="0.25">
      <c r="A22" s="233" t="s">
        <v>124</v>
      </c>
      <c r="B22" s="234"/>
      <c r="C22" s="234"/>
      <c r="D22" s="234"/>
      <c r="E22" s="234"/>
    </row>
    <row r="24" spans="1:13" s="35" customFormat="1" ht="52" customHeight="1" x14ac:dyDescent="0.25">
      <c r="A24" s="31"/>
      <c r="B24" s="84" t="s">
        <v>36</v>
      </c>
      <c r="C24" s="84" t="s">
        <v>37</v>
      </c>
      <c r="D24" s="84" t="s">
        <v>38</v>
      </c>
      <c r="E24" s="84" t="s">
        <v>39</v>
      </c>
      <c r="F24" s="84" t="s">
        <v>40</v>
      </c>
      <c r="G24" s="32"/>
      <c r="H24" s="32"/>
      <c r="I24" s="32"/>
      <c r="J24" s="32"/>
      <c r="K24" s="33"/>
      <c r="L24" s="34"/>
      <c r="M24" s="33"/>
    </row>
    <row r="25" spans="1:13" s="35" customFormat="1" ht="52" customHeight="1" x14ac:dyDescent="0.25">
      <c r="A25" s="31"/>
      <c r="B25" s="51"/>
      <c r="C25" s="51"/>
      <c r="D25" s="15"/>
      <c r="E25" s="16"/>
      <c r="F25" s="17"/>
      <c r="G25" s="32"/>
      <c r="H25" s="32"/>
      <c r="I25" s="32"/>
      <c r="J25" s="32"/>
      <c r="K25" s="33"/>
      <c r="L25" s="34"/>
      <c r="M25" s="33"/>
    </row>
    <row r="26" spans="1:13" s="35" customFormat="1" ht="52" customHeight="1" x14ac:dyDescent="0.25">
      <c r="A26" s="31"/>
      <c r="B26" s="51"/>
      <c r="C26" s="51"/>
      <c r="D26" s="15"/>
      <c r="E26" s="16"/>
      <c r="F26" s="17"/>
      <c r="G26" s="32"/>
      <c r="H26" s="32"/>
      <c r="I26" s="32"/>
      <c r="J26" s="32"/>
      <c r="K26" s="33"/>
      <c r="L26" s="34"/>
      <c r="M26" s="33"/>
    </row>
    <row r="27" spans="1:13" s="35" customFormat="1" ht="52" customHeight="1" x14ac:dyDescent="0.25">
      <c r="A27" s="31"/>
      <c r="B27" s="51"/>
      <c r="C27" s="51"/>
      <c r="D27" s="4"/>
      <c r="E27" s="4"/>
      <c r="F27" s="5"/>
      <c r="G27" s="32"/>
      <c r="H27" s="32"/>
      <c r="I27" s="32"/>
      <c r="J27" s="32"/>
      <c r="K27" s="33"/>
      <c r="L27" s="34"/>
      <c r="M27" s="33"/>
    </row>
  </sheetData>
  <sheetProtection formatColumns="0" formatRows="0" insertRows="0"/>
  <mergeCells count="14">
    <mergeCell ref="A21:E21"/>
    <mergeCell ref="A22:E22"/>
    <mergeCell ref="A1:E1"/>
    <mergeCell ref="A2:E2"/>
    <mergeCell ref="A10:E10"/>
    <mergeCell ref="B19:F19"/>
    <mergeCell ref="B13:F13"/>
    <mergeCell ref="A11:F11"/>
    <mergeCell ref="B12:F12"/>
    <mergeCell ref="B14:F14"/>
    <mergeCell ref="B15:F15"/>
    <mergeCell ref="B16:F16"/>
    <mergeCell ref="B17:F17"/>
    <mergeCell ref="B18:F18"/>
  </mergeCells>
  <phoneticPr fontId="2" type="noConversion"/>
  <hyperlinks>
    <hyperlink ref="F1" location="שער!A1" tooltip="הקלק/י כאן על מנת להגיע לגיליון" display="לעמוד השער"/>
    <hyperlink ref="F2" location="'ריכוז עלויות כולל'!A1" tooltip="הקלק/י כאן על מנת להגיע לגיליון" display="לריכוז עלויות"/>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4"/>
  </sheetPr>
  <dimension ref="A1:G16"/>
  <sheetViews>
    <sheetView showGridLines="0" rightToLeft="1" workbookViewId="0">
      <pane ySplit="3" topLeftCell="A4" activePane="bottomLeft" state="frozenSplit"/>
      <selection activeCell="E34" sqref="E34"/>
      <selection pane="bottomLeft" activeCell="A10" sqref="A10:D10"/>
    </sheetView>
  </sheetViews>
  <sheetFormatPr defaultRowHeight="12.5" x14ac:dyDescent="0.25"/>
  <cols>
    <col min="1" max="1" width="3.54296875" customWidth="1"/>
    <col min="2" max="2" width="41.7265625" customWidth="1"/>
    <col min="3" max="3" width="22.6328125" customWidth="1"/>
    <col min="4" max="4" width="18.81640625" customWidth="1"/>
    <col min="5" max="6" width="13.453125" customWidth="1"/>
    <col min="7" max="7" width="15.6328125" customWidth="1"/>
  </cols>
  <sheetData>
    <row r="1" spans="1:7" ht="18.5" thickTop="1" x14ac:dyDescent="0.25">
      <c r="A1" s="258" t="s">
        <v>182</v>
      </c>
      <c r="B1" s="258"/>
      <c r="C1" s="259"/>
      <c r="D1" s="256" t="s">
        <v>88</v>
      </c>
    </row>
    <row r="2" spans="1:7" ht="52.5" customHeight="1" x14ac:dyDescent="0.25">
      <c r="A2" s="260" t="s">
        <v>207</v>
      </c>
      <c r="B2" s="261"/>
      <c r="C2" s="262"/>
      <c r="D2" s="257"/>
    </row>
    <row r="3" spans="1:7" s="14" customFormat="1" ht="30.65" customHeight="1" x14ac:dyDescent="0.25">
      <c r="A3" s="82" t="s">
        <v>0</v>
      </c>
      <c r="B3" s="82" t="s">
        <v>43</v>
      </c>
      <c r="C3" s="82" t="s">
        <v>61</v>
      </c>
      <c r="D3" s="81" t="s">
        <v>101</v>
      </c>
      <c r="E3" s="82" t="s">
        <v>172</v>
      </c>
      <c r="F3" s="82" t="s">
        <v>170</v>
      </c>
      <c r="G3" s="81" t="s">
        <v>104</v>
      </c>
    </row>
    <row r="4" spans="1:7" s="1" customFormat="1" ht="15.5" customHeight="1" x14ac:dyDescent="0.25">
      <c r="A4" s="11">
        <v>1</v>
      </c>
      <c r="B4" s="89" t="s">
        <v>96</v>
      </c>
      <c r="C4" s="139">
        <v>4</v>
      </c>
      <c r="D4" s="119"/>
      <c r="E4" s="52"/>
      <c r="F4" s="52"/>
      <c r="G4" s="204">
        <f>F4*C4</f>
        <v>0</v>
      </c>
    </row>
    <row r="5" spans="1:7" s="1" customFormat="1" ht="13" x14ac:dyDescent="0.25">
      <c r="A5" s="11">
        <v>2</v>
      </c>
      <c r="B5" s="89" t="s">
        <v>97</v>
      </c>
      <c r="C5" s="139">
        <v>8</v>
      </c>
      <c r="D5" s="52"/>
      <c r="E5" s="52"/>
      <c r="F5" s="52"/>
      <c r="G5" s="204">
        <f t="shared" ref="G5:G7" si="0">F5*C5</f>
        <v>0</v>
      </c>
    </row>
    <row r="6" spans="1:7" s="1" customFormat="1" ht="13" x14ac:dyDescent="0.25">
      <c r="A6" s="11"/>
      <c r="B6" s="89" t="s">
        <v>140</v>
      </c>
      <c r="C6" s="139">
        <v>12</v>
      </c>
      <c r="D6" s="52"/>
      <c r="E6" s="52"/>
      <c r="F6" s="52"/>
      <c r="G6" s="204">
        <f t="shared" si="0"/>
        <v>0</v>
      </c>
    </row>
    <row r="7" spans="1:7" s="1" customFormat="1" ht="13" x14ac:dyDescent="0.25">
      <c r="A7" s="11">
        <v>3</v>
      </c>
      <c r="B7" s="89" t="s">
        <v>139</v>
      </c>
      <c r="C7" s="139">
        <v>4</v>
      </c>
      <c r="D7" s="52"/>
      <c r="E7" s="52"/>
      <c r="F7" s="52"/>
      <c r="G7" s="204">
        <f t="shared" si="0"/>
        <v>0</v>
      </c>
    </row>
    <row r="8" spans="1:7" s="7" customFormat="1" ht="14.25" customHeight="1" x14ac:dyDescent="0.25">
      <c r="A8" s="264" t="s">
        <v>60</v>
      </c>
      <c r="B8" s="265"/>
      <c r="C8" s="48"/>
      <c r="D8" s="49"/>
      <c r="E8" s="50"/>
      <c r="F8" s="50"/>
      <c r="G8" s="135">
        <f>SUM(G4:G7)</f>
        <v>0</v>
      </c>
    </row>
    <row r="10" spans="1:7" ht="15.5" x14ac:dyDescent="0.35">
      <c r="A10" s="263" t="s">
        <v>11</v>
      </c>
      <c r="B10" s="263"/>
      <c r="C10" s="263"/>
      <c r="D10" s="263"/>
    </row>
    <row r="11" spans="1:7" x14ac:dyDescent="0.25">
      <c r="A11" s="44" t="s">
        <v>56</v>
      </c>
      <c r="B11" s="254" t="s">
        <v>18</v>
      </c>
      <c r="C11" s="254"/>
      <c r="D11" s="255"/>
    </row>
    <row r="12" spans="1:7" x14ac:dyDescent="0.25">
      <c r="A12" s="58" t="s">
        <v>57</v>
      </c>
      <c r="B12" s="252" t="s">
        <v>19</v>
      </c>
      <c r="C12" s="252"/>
      <c r="D12" s="253"/>
    </row>
    <row r="13" spans="1:7" x14ac:dyDescent="0.25">
      <c r="A13" s="58" t="s">
        <v>58</v>
      </c>
      <c r="B13" s="251" t="s">
        <v>171</v>
      </c>
      <c r="C13" s="252"/>
      <c r="D13" s="253"/>
    </row>
    <row r="14" spans="1:7" x14ac:dyDescent="0.25">
      <c r="A14" s="138" t="s">
        <v>103</v>
      </c>
      <c r="B14" s="132" t="s">
        <v>102</v>
      </c>
      <c r="C14" s="133"/>
      <c r="D14" s="134"/>
    </row>
    <row r="15" spans="1:7" x14ac:dyDescent="0.25">
      <c r="A15" s="138" t="s">
        <v>50</v>
      </c>
      <c r="B15" s="251" t="s">
        <v>98</v>
      </c>
      <c r="C15" s="252"/>
      <c r="D15" s="253"/>
    </row>
    <row r="16" spans="1:7" s="36" customFormat="1" x14ac:dyDescent="0.25">
      <c r="A16" s="41"/>
      <c r="B16" s="41"/>
      <c r="C16" s="41"/>
    </row>
  </sheetData>
  <sheetProtection formatColumns="0" formatRows="0" insertRows="0"/>
  <mergeCells count="9">
    <mergeCell ref="B15:D15"/>
    <mergeCell ref="B11:D11"/>
    <mergeCell ref="B12:D12"/>
    <mergeCell ref="B13:D13"/>
    <mergeCell ref="D1:D2"/>
    <mergeCell ref="A1:C1"/>
    <mergeCell ref="A2:C2"/>
    <mergeCell ref="A10:D10"/>
    <mergeCell ref="A8:B8"/>
  </mergeCells>
  <phoneticPr fontId="2" type="noConversion"/>
  <hyperlinks>
    <hyperlink ref="D1" location="שער!A1" display="חזור לעמוד השער"/>
  </hyperlinks>
  <pageMargins left="0.75" right="0.75" top="1" bottom="1" header="0.5" footer="0.5"/>
  <pageSetup paperSize="9" orientation="portrait" verticalDpi="4294967295"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sheetPr>
  <dimension ref="A1:E16"/>
  <sheetViews>
    <sheetView showGridLines="0" rightToLeft="1" workbookViewId="0">
      <pane ySplit="3" topLeftCell="A4" activePane="bottomLeft" state="frozenSplit"/>
      <selection activeCell="E34" sqref="E34"/>
      <selection pane="bottomLeft" activeCell="B21" sqref="B21"/>
    </sheetView>
  </sheetViews>
  <sheetFormatPr defaultRowHeight="12.5" x14ac:dyDescent="0.25"/>
  <cols>
    <col min="1" max="1" width="3.54296875" customWidth="1"/>
    <col min="2" max="2" width="85.26953125" customWidth="1"/>
    <col min="3" max="3" width="18.26953125" customWidth="1"/>
    <col min="4" max="4" width="14.90625" customWidth="1"/>
    <col min="5" max="5" width="18.81640625" customWidth="1"/>
    <col min="6" max="6" width="13.453125" customWidth="1"/>
    <col min="7" max="7" width="13.7265625" customWidth="1"/>
    <col min="8" max="8" width="15.453125" customWidth="1"/>
  </cols>
  <sheetData>
    <row r="1" spans="1:5" ht="18.5" thickTop="1" x14ac:dyDescent="0.25">
      <c r="A1" s="258" t="s">
        <v>188</v>
      </c>
      <c r="B1" s="258"/>
      <c r="C1" s="258"/>
      <c r="D1" s="259"/>
      <c r="E1" s="256" t="s">
        <v>88</v>
      </c>
    </row>
    <row r="2" spans="1:5" ht="26.25" customHeight="1" x14ac:dyDescent="0.25">
      <c r="A2" s="260" t="s">
        <v>169</v>
      </c>
      <c r="B2" s="261"/>
      <c r="C2" s="261"/>
      <c r="D2" s="262"/>
      <c r="E2" s="257"/>
    </row>
    <row r="3" spans="1:5" s="14" customFormat="1" ht="30.65" customHeight="1" x14ac:dyDescent="0.25">
      <c r="A3" s="82" t="s">
        <v>0</v>
      </c>
      <c r="B3" s="82" t="s">
        <v>78</v>
      </c>
      <c r="C3" s="82" t="s">
        <v>82</v>
      </c>
      <c r="D3" s="81" t="s">
        <v>107</v>
      </c>
      <c r="E3" s="81" t="s">
        <v>83</v>
      </c>
    </row>
    <row r="4" spans="1:5" s="1" customFormat="1" ht="14.5" customHeight="1" x14ac:dyDescent="0.25">
      <c r="A4" s="11">
        <v>1</v>
      </c>
      <c r="B4" s="91" t="s">
        <v>185</v>
      </c>
      <c r="C4" s="148">
        <v>30</v>
      </c>
      <c r="D4" s="155"/>
      <c r="E4" s="187">
        <f t="shared" ref="E4:E8" si="0">D4*C4</f>
        <v>0</v>
      </c>
    </row>
    <row r="5" spans="1:5" s="1" customFormat="1" x14ac:dyDescent="0.25">
      <c r="A5" s="11">
        <v>2</v>
      </c>
      <c r="B5" s="91" t="s">
        <v>145</v>
      </c>
      <c r="C5" s="148">
        <v>480</v>
      </c>
      <c r="D5" s="155"/>
      <c r="E5" s="187">
        <f t="shared" si="0"/>
        <v>0</v>
      </c>
    </row>
    <row r="6" spans="1:5" s="1" customFormat="1" x14ac:dyDescent="0.25">
      <c r="A6" s="11">
        <v>3</v>
      </c>
      <c r="B6" s="91" t="s">
        <v>85</v>
      </c>
      <c r="C6" s="148">
        <v>240</v>
      </c>
      <c r="D6" s="155"/>
      <c r="E6" s="187">
        <f t="shared" si="0"/>
        <v>0</v>
      </c>
    </row>
    <row r="7" spans="1:5" s="1" customFormat="1" x14ac:dyDescent="0.25">
      <c r="A7" s="11">
        <v>4</v>
      </c>
      <c r="B7" s="91" t="s">
        <v>106</v>
      </c>
      <c r="C7" s="148">
        <v>240</v>
      </c>
      <c r="D7" s="155"/>
      <c r="E7" s="187">
        <f t="shared" si="0"/>
        <v>0</v>
      </c>
    </row>
    <row r="8" spans="1:5" s="1" customFormat="1" x14ac:dyDescent="0.25">
      <c r="A8" s="11">
        <v>5</v>
      </c>
      <c r="B8" s="91" t="s">
        <v>84</v>
      </c>
      <c r="C8" s="148">
        <v>240</v>
      </c>
      <c r="D8" s="155"/>
      <c r="E8" s="187">
        <f t="shared" si="0"/>
        <v>0</v>
      </c>
    </row>
    <row r="9" spans="1:5" s="7" customFormat="1" ht="14.25" customHeight="1" x14ac:dyDescent="0.25">
      <c r="A9" s="264" t="s">
        <v>93</v>
      </c>
      <c r="B9" s="265"/>
      <c r="C9" s="48"/>
      <c r="D9" s="71"/>
      <c r="E9" s="135">
        <f>SUM(E4:E8)</f>
        <v>0</v>
      </c>
    </row>
    <row r="11" spans="1:5" ht="15.5" x14ac:dyDescent="0.35">
      <c r="A11" s="263" t="s">
        <v>11</v>
      </c>
      <c r="B11" s="263"/>
      <c r="C11" s="263"/>
      <c r="D11" s="263"/>
      <c r="E11" s="263"/>
    </row>
    <row r="12" spans="1:5" x14ac:dyDescent="0.25">
      <c r="A12" s="44" t="s">
        <v>56</v>
      </c>
      <c r="B12" s="254" t="s">
        <v>79</v>
      </c>
      <c r="C12" s="254"/>
      <c r="D12" s="254"/>
      <c r="E12" s="255"/>
    </row>
    <row r="13" spans="1:5" x14ac:dyDescent="0.25">
      <c r="A13" s="58" t="s">
        <v>57</v>
      </c>
      <c r="B13" s="252" t="s">
        <v>80</v>
      </c>
      <c r="C13" s="252"/>
      <c r="D13" s="252"/>
      <c r="E13" s="253"/>
    </row>
    <row r="14" spans="1:5" x14ac:dyDescent="0.25">
      <c r="A14" s="58" t="s">
        <v>58</v>
      </c>
      <c r="B14" s="252" t="s">
        <v>81</v>
      </c>
      <c r="C14" s="252"/>
      <c r="D14" s="252"/>
      <c r="E14" s="253"/>
    </row>
    <row r="15" spans="1:5" x14ac:dyDescent="0.25">
      <c r="A15" s="59" t="s">
        <v>59</v>
      </c>
      <c r="B15" s="266" t="s">
        <v>197</v>
      </c>
      <c r="C15" s="267"/>
      <c r="D15" s="267"/>
      <c r="E15" s="268"/>
    </row>
    <row r="16" spans="1:5" s="36" customFormat="1" x14ac:dyDescent="0.25">
      <c r="A16" s="41"/>
      <c r="B16" s="41"/>
      <c r="C16" s="41"/>
      <c r="D16" s="41"/>
    </row>
  </sheetData>
  <sheetProtection formatColumns="0" formatRows="0" insertRows="0"/>
  <mergeCells count="9">
    <mergeCell ref="B14:E14"/>
    <mergeCell ref="B15:E15"/>
    <mergeCell ref="B12:E12"/>
    <mergeCell ref="A9:B9"/>
    <mergeCell ref="A1:D1"/>
    <mergeCell ref="E1:E2"/>
    <mergeCell ref="A2:D2"/>
    <mergeCell ref="A11:E11"/>
    <mergeCell ref="B13:E13"/>
  </mergeCells>
  <hyperlinks>
    <hyperlink ref="E1" location="שער!A1" display="חזור לעמוד השער"/>
  </hyperlinks>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5"/>
  </sheetPr>
  <dimension ref="A1:G23"/>
  <sheetViews>
    <sheetView showGridLines="0" rightToLeft="1" zoomScaleNormal="100" workbookViewId="0">
      <pane xSplit="7" ySplit="2" topLeftCell="H3" activePane="bottomRight" state="frozenSplit"/>
      <selection activeCell="E34" sqref="E34"/>
      <selection pane="topRight" activeCell="E34" sqref="E34"/>
      <selection pane="bottomLeft" activeCell="E34" sqref="E34"/>
      <selection pane="bottomRight" activeCell="E20" sqref="E20"/>
    </sheetView>
  </sheetViews>
  <sheetFormatPr defaultColWidth="9.1796875" defaultRowHeight="12.5" x14ac:dyDescent="0.25"/>
  <cols>
    <col min="1" max="1" width="10.81640625" style="1" bestFit="1" customWidth="1"/>
    <col min="2" max="2" width="42.90625" style="1" customWidth="1"/>
    <col min="3" max="3" width="22.36328125" style="1" customWidth="1"/>
    <col min="4" max="4" width="15.26953125" style="19" customWidth="1"/>
    <col min="5" max="5" width="14.6328125" style="1" customWidth="1"/>
    <col min="6" max="6" width="9.1796875" style="1" customWidth="1"/>
    <col min="7" max="7" width="16.7265625" style="1" customWidth="1"/>
    <col min="8" max="8" width="12.54296875" style="1" bestFit="1" customWidth="1"/>
    <col min="9" max="16384" width="9.1796875" style="1"/>
  </cols>
  <sheetData>
    <row r="1" spans="1:7" ht="21.65" customHeight="1" x14ac:dyDescent="0.25">
      <c r="A1" s="276" t="s">
        <v>184</v>
      </c>
      <c r="B1" s="276"/>
      <c r="C1" s="276"/>
      <c r="D1" s="276"/>
      <c r="E1" s="275" t="s">
        <v>88</v>
      </c>
    </row>
    <row r="2" spans="1:7" ht="16.899999999999999" customHeight="1" x14ac:dyDescent="0.25">
      <c r="A2" s="277" t="s">
        <v>5</v>
      </c>
      <c r="B2" s="277"/>
      <c r="C2" s="277"/>
      <c r="D2" s="277"/>
      <c r="E2" s="275"/>
    </row>
    <row r="3" spans="1:7" s="72" customFormat="1" ht="13" x14ac:dyDescent="0.25">
      <c r="A3" s="278" t="s">
        <v>1</v>
      </c>
      <c r="B3" s="279"/>
      <c r="C3" s="121" t="s">
        <v>2</v>
      </c>
      <c r="D3" s="121" t="s">
        <v>6</v>
      </c>
      <c r="E3" s="121" t="s">
        <v>7</v>
      </c>
      <c r="F3" s="121" t="s">
        <v>3</v>
      </c>
      <c r="G3" s="121" t="s">
        <v>8</v>
      </c>
    </row>
    <row r="4" spans="1:7" s="72" customFormat="1" x14ac:dyDescent="0.25">
      <c r="A4" s="283" t="s">
        <v>125</v>
      </c>
      <c r="B4" s="284"/>
      <c r="C4" s="122" t="s">
        <v>28</v>
      </c>
      <c r="D4" s="123">
        <f>'עלות הקמה ומוצרים שוב'!$J$20</f>
        <v>0</v>
      </c>
      <c r="E4" s="124">
        <f>'עלות הקמה ומוצרים שוב'!$K$20</f>
        <v>0</v>
      </c>
      <c r="F4" s="144">
        <v>1</v>
      </c>
      <c r="G4" s="120">
        <f>( (D4*שער_דולר) + E4) * F4</f>
        <v>0</v>
      </c>
    </row>
    <row r="5" spans="1:7" s="72" customFormat="1" x14ac:dyDescent="0.25">
      <c r="A5" s="271" t="s">
        <v>86</v>
      </c>
      <c r="B5" s="272"/>
      <c r="C5" s="126" t="s">
        <v>127</v>
      </c>
      <c r="D5" s="125"/>
      <c r="E5" s="124">
        <f>'קורסים '!G4</f>
        <v>0</v>
      </c>
      <c r="F5" s="144">
        <v>1</v>
      </c>
      <c r="G5" s="120">
        <f t="shared" ref="G5" si="0">( (D5*שער_דולר) + E5) * F5</f>
        <v>0</v>
      </c>
    </row>
    <row r="6" spans="1:7" s="73" customFormat="1" ht="18.75" customHeight="1" thickBot="1" x14ac:dyDescent="0.3">
      <c r="A6" s="280" t="s">
        <v>187</v>
      </c>
      <c r="B6" s="281"/>
      <c r="C6" s="281"/>
      <c r="D6" s="281"/>
      <c r="E6" s="281"/>
      <c r="F6" s="282"/>
      <c r="G6" s="92">
        <f>SUM(G4:G5)</f>
        <v>0</v>
      </c>
    </row>
    <row r="7" spans="1:7" s="73" customFormat="1" ht="18.75" customHeight="1" x14ac:dyDescent="0.25">
      <c r="A7" s="273" t="s">
        <v>186</v>
      </c>
      <c r="B7" s="274"/>
      <c r="C7" s="274"/>
      <c r="D7" s="274"/>
      <c r="E7" s="274"/>
      <c r="F7" s="208">
        <v>1.17</v>
      </c>
      <c r="G7" s="207">
        <f>G6*F7</f>
        <v>0</v>
      </c>
    </row>
    <row r="8" spans="1:7" s="72" customFormat="1" ht="22" customHeight="1" x14ac:dyDescent="0.25">
      <c r="A8" s="269" t="s">
        <v>198</v>
      </c>
      <c r="B8" s="270"/>
      <c r="C8" s="126" t="s">
        <v>28</v>
      </c>
      <c r="D8" s="140"/>
      <c r="E8" s="127">
        <f>'עלות הקמה ומוצרים שוב'!N20</f>
        <v>0</v>
      </c>
      <c r="F8" s="145">
        <v>7</v>
      </c>
      <c r="G8" s="120">
        <f>E8*F8</f>
        <v>0</v>
      </c>
    </row>
    <row r="9" spans="1:7" s="72" customFormat="1" ht="18.75" customHeight="1" x14ac:dyDescent="0.25">
      <c r="A9" s="269" t="s">
        <v>199</v>
      </c>
      <c r="B9" s="270"/>
      <c r="C9" s="126" t="s">
        <v>29</v>
      </c>
      <c r="D9" s="123">
        <f>'סימולציה לרכש עתידי'!$K$10</f>
        <v>0</v>
      </c>
      <c r="E9" s="125"/>
      <c r="F9" s="144">
        <v>8</v>
      </c>
      <c r="G9" s="120">
        <f>D9*F9*שער_דולר + ('עלות הקמה ומוצרים שוב'!J21+'עלות הקמה ומוצרים שוב'!J22)*שער_דולר</f>
        <v>0</v>
      </c>
    </row>
    <row r="10" spans="1:7" s="72" customFormat="1" ht="18.75" customHeight="1" x14ac:dyDescent="0.25">
      <c r="A10" s="269" t="s">
        <v>200</v>
      </c>
      <c r="B10" s="270"/>
      <c r="C10" s="126" t="s">
        <v>28</v>
      </c>
      <c r="D10" s="123">
        <f>'עלות הקמה ומוצרים שוב'!M20</f>
        <v>0</v>
      </c>
      <c r="E10" s="125"/>
      <c r="F10" s="144">
        <v>5</v>
      </c>
      <c r="G10" s="120">
        <f>D10*F10*שער_דולר</f>
        <v>0</v>
      </c>
    </row>
    <row r="11" spans="1:7" s="72" customFormat="1" ht="18.75" customHeight="1" x14ac:dyDescent="0.25">
      <c r="A11" s="269" t="s">
        <v>201</v>
      </c>
      <c r="B11" s="270"/>
      <c r="C11" s="126" t="s">
        <v>29</v>
      </c>
      <c r="D11" s="123">
        <f>'סימולציה לרכש עתידי'!M10</f>
        <v>0</v>
      </c>
      <c r="E11" s="125"/>
      <c r="F11" s="144">
        <v>4</v>
      </c>
      <c r="G11" s="120">
        <f>D11*F11*שער_דולר</f>
        <v>0</v>
      </c>
    </row>
    <row r="12" spans="1:7" s="72" customFormat="1" ht="18.75" customHeight="1" x14ac:dyDescent="0.25">
      <c r="A12" s="271" t="s">
        <v>202</v>
      </c>
      <c r="B12" s="289"/>
      <c r="C12" s="128" t="s">
        <v>126</v>
      </c>
      <c r="D12" s="125"/>
      <c r="E12" s="124">
        <f>'שירותים נוספים'!$E$9</f>
        <v>0</v>
      </c>
      <c r="F12" s="144">
        <v>2</v>
      </c>
      <c r="G12" s="120">
        <f t="shared" ref="G12" si="1">( (D12*שער_דולר) + E12) * F12</f>
        <v>0</v>
      </c>
    </row>
    <row r="13" spans="1:7" s="72" customFormat="1" ht="22" customHeight="1" x14ac:dyDescent="0.25">
      <c r="A13" s="290" t="s">
        <v>204</v>
      </c>
      <c r="B13" s="291"/>
      <c r="C13" s="291"/>
      <c r="D13" s="291"/>
      <c r="E13" s="291"/>
      <c r="F13" s="292"/>
      <c r="G13" s="209">
        <f>SUM(G8:G12)</f>
        <v>0</v>
      </c>
    </row>
    <row r="14" spans="1:7" s="72" customFormat="1" ht="22" customHeight="1" x14ac:dyDescent="0.25">
      <c r="A14" s="211" t="s">
        <v>205</v>
      </c>
      <c r="B14" s="212"/>
      <c r="C14" s="212"/>
      <c r="D14" s="212"/>
      <c r="E14" s="212"/>
      <c r="F14" s="208">
        <v>1.17</v>
      </c>
      <c r="G14" s="210">
        <f>G13*F14</f>
        <v>0</v>
      </c>
    </row>
    <row r="15" spans="1:7" s="72" customFormat="1" ht="22" customHeight="1" x14ac:dyDescent="0.25">
      <c r="A15" s="288" t="s">
        <v>206</v>
      </c>
      <c r="B15" s="274"/>
      <c r="C15" s="274"/>
      <c r="D15" s="274"/>
      <c r="E15" s="274"/>
      <c r="F15" s="213"/>
      <c r="G15" s="210">
        <f>G14+G7</f>
        <v>0</v>
      </c>
    </row>
    <row r="16" spans="1:7" ht="13" x14ac:dyDescent="0.3">
      <c r="B16" s="37" t="s">
        <v>20</v>
      </c>
      <c r="C16" s="37"/>
      <c r="D16" s="37"/>
    </row>
    <row r="17" spans="1:6" ht="13" x14ac:dyDescent="0.3">
      <c r="A17" s="76" t="s">
        <v>21</v>
      </c>
      <c r="B17" s="287" t="s">
        <v>64</v>
      </c>
      <c r="C17" s="287"/>
      <c r="D17" s="287"/>
    </row>
    <row r="18" spans="1:6" ht="13" x14ac:dyDescent="0.3">
      <c r="A18" s="75" t="s">
        <v>63</v>
      </c>
      <c r="B18" s="287" t="s">
        <v>65</v>
      </c>
      <c r="C18" s="287"/>
      <c r="D18" s="287"/>
    </row>
    <row r="19" spans="1:6" ht="13" x14ac:dyDescent="0.3">
      <c r="A19" s="74" t="s">
        <v>66</v>
      </c>
      <c r="B19" s="287" t="s">
        <v>67</v>
      </c>
      <c r="C19" s="287"/>
      <c r="D19" s="287"/>
    </row>
    <row r="20" spans="1:6" ht="13" x14ac:dyDescent="0.3">
      <c r="A20" s="77" t="s">
        <v>22</v>
      </c>
      <c r="B20" s="287" t="s">
        <v>68</v>
      </c>
      <c r="C20" s="287"/>
      <c r="D20" s="287"/>
    </row>
    <row r="21" spans="1:6" ht="27" customHeight="1" x14ac:dyDescent="0.25"/>
    <row r="22" spans="1:6" s="21" customFormat="1" ht="27.75" customHeight="1" x14ac:dyDescent="0.25">
      <c r="A22" s="285" t="s">
        <v>179</v>
      </c>
      <c r="B22" s="286"/>
      <c r="C22" s="286"/>
      <c r="D22" s="286"/>
      <c r="E22" s="1"/>
      <c r="F22" s="1"/>
    </row>
    <row r="23" spans="1:6" x14ac:dyDescent="0.25">
      <c r="E23" s="21"/>
      <c r="F23" s="21"/>
    </row>
  </sheetData>
  <mergeCells count="20">
    <mergeCell ref="A10:B10"/>
    <mergeCell ref="A11:B11"/>
    <mergeCell ref="A22:D22"/>
    <mergeCell ref="B17:D17"/>
    <mergeCell ref="B20:D20"/>
    <mergeCell ref="B18:D18"/>
    <mergeCell ref="B19:D19"/>
    <mergeCell ref="A15:E15"/>
    <mergeCell ref="A12:B12"/>
    <mergeCell ref="A13:F13"/>
    <mergeCell ref="A9:B9"/>
    <mergeCell ref="A8:B8"/>
    <mergeCell ref="A5:B5"/>
    <mergeCell ref="A7:E7"/>
    <mergeCell ref="E1:E2"/>
    <mergeCell ref="A1:D1"/>
    <mergeCell ref="A2:D2"/>
    <mergeCell ref="A3:B3"/>
    <mergeCell ref="A6:F6"/>
    <mergeCell ref="A4:B4"/>
  </mergeCells>
  <phoneticPr fontId="2" type="noConversion"/>
  <hyperlinks>
    <hyperlink ref="E1" location="שער!A1" display="חזור לעמוד השער"/>
    <hyperlink ref="C4" location="'עלות הקמה ומוצרים שוב'!A1" tooltip="הקלק/י כאן על מנת להגיע לגיליון" display="גיליון עלות הקמה + מוצרים"/>
    <hyperlink ref="E1:E2" location="שער!A1" tooltip="הקלק/י כאן ע&quot;מ להגיע לגיליון" display="לעמוד השער"/>
    <hyperlink ref="C5" location="'קורסים '!A1" display="גיליון קורסים"/>
    <hyperlink ref="C12" location="'שירותים נוספים'!A1" display="גיליון שירותים נוספים"/>
    <hyperlink ref="C8" location="'עלות הקמה ומוצרים שוב'!A1" tooltip="הקלק/י כאן על מנת להגיע לגיליון" display="גיליון עלות הקמה + מוצרים"/>
    <hyperlink ref="C9" location="'סימולציה לרכש עתידי'!A1" tooltip="הקלק/י כאן על מנת להגיע לגיליון" display=" גיליון סימולציה לרכש עתידי"/>
    <hyperlink ref="C10" location="'עלות הקמה ומוצרים שוב'!A1" tooltip="הקלק/י כאן על מנת להגיע לגיליון" display="גיליון עלות הקמה + מוצרים"/>
    <hyperlink ref="C11" location="'סימולציה לרכש עתידי'!A1" tooltip="הקלק/י כאן על מנת להגיע לגיליון" display=" גיליון סימולציה לרכש עתידי"/>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2.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שער</vt:lpstr>
      <vt:lpstr>עלות הקמה ומוצרים שוב</vt:lpstr>
      <vt:lpstr>סימולציה לרכש עתידי</vt:lpstr>
      <vt:lpstr>קורסים </vt:lpstr>
      <vt:lpstr>שירותים נוספים</vt:lpstr>
      <vt:lpstr>ריכוז עלויות כולל</vt:lpstr>
      <vt:lpstr>Sheet1</vt:lpstr>
      <vt:lpstr>CustomerName</vt:lpstr>
      <vt:lpstr>'עלות הקמה ומוצרים שוב'!OLE_LINK1</vt:lpstr>
      <vt:lpstr>'עלות הקמה ומוצרים שוב'!Print_Area</vt:lpstr>
      <vt:lpstr>ProjectName</vt:lpstr>
      <vt:lpstr>שער_דולר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2022-03-07T15:10:45Z</dcterms:created>
  <dcterms:modified xsi:type="dcterms:W3CDTF">2022-09-04T06:15:20Z</dcterms:modified>
</cp:coreProperties>
</file>